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1">'BS'!$A$1:$F$62</definedName>
    <definedName name="_xlnm.Print_Area" localSheetId="3">'CashFlow'!$A$1:$E$52</definedName>
    <definedName name="_xlnm.Print_Area" localSheetId="0">'IS'!$A$5:$I$69</definedName>
    <definedName name="_xlnm.Print_Area" localSheetId="4">'Notes'!$A$1:$I$360</definedName>
  </definedNames>
  <calcPr fullCalcOnLoad="1"/>
</workbook>
</file>

<file path=xl/sharedStrings.xml><?xml version="1.0" encoding="utf-8"?>
<sst xmlns="http://schemas.openxmlformats.org/spreadsheetml/2006/main" count="317" uniqueCount="210">
  <si>
    <t>Property, plant and equipment</t>
  </si>
  <si>
    <t>Current assets</t>
  </si>
  <si>
    <t>Inventories</t>
  </si>
  <si>
    <t>Current liabilities</t>
  </si>
  <si>
    <t>Taxation</t>
  </si>
  <si>
    <t>RM'000</t>
  </si>
  <si>
    <t>Share capital</t>
  </si>
  <si>
    <t>Revenue</t>
  </si>
  <si>
    <t>Profit before tax</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</si>
  <si>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</si>
  <si>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</si>
  <si>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</si>
  <si>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</si>
  <si>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</si>
  <si>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</si>
  <si>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</si>
  <si>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</si>
  <si>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</si>
  <si>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</si>
  <si>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</si>
  <si>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</si>
  <si>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</si>
  <si>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</si>
  <si>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</si>
  <si>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</si>
  <si>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</si>
  <si>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</si>
  <si>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</si>
  <si>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</si>
  <si>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</si>
  <si>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</si>
  <si>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</si>
  <si>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</si>
  <si>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</si>
  <si>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</si>
  <si>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As at</t>
  </si>
  <si>
    <t>Period</t>
  </si>
  <si>
    <t>Gross profit</t>
  </si>
  <si>
    <t>Operating expenses</t>
  </si>
  <si>
    <t>Profit from operations</t>
  </si>
  <si>
    <t xml:space="preserve">Profit after tax </t>
  </si>
  <si>
    <t>Notes:</t>
  </si>
  <si>
    <t xml:space="preserve">Of Current </t>
  </si>
  <si>
    <t>*</t>
  </si>
  <si>
    <t>Notes :</t>
  </si>
  <si>
    <t>* Represents RM2</t>
  </si>
  <si>
    <t xml:space="preserve">              </t>
  </si>
  <si>
    <t>CONDENSED CONSOLIDATED STATEMENT OF CHANGES IN EQUITY</t>
  </si>
  <si>
    <t>Share</t>
  </si>
  <si>
    <t>CONDENSED CONSOLIDATED CASH FLOW STATEMENT</t>
  </si>
  <si>
    <t>Cumulative</t>
  </si>
  <si>
    <t>Accounting Policies and Methods Of Computation</t>
  </si>
  <si>
    <t>Audit Report</t>
  </si>
  <si>
    <t>3.</t>
  </si>
  <si>
    <t>Seasonality or Cyclicality</t>
  </si>
  <si>
    <t>5.</t>
  </si>
  <si>
    <t>Estimates</t>
  </si>
  <si>
    <t>6.</t>
  </si>
  <si>
    <t>Issuance, cancellations, repurchases, resale and repayments of debt and equity securities</t>
  </si>
  <si>
    <t>7.</t>
  </si>
  <si>
    <t>Valuation of Property, Plant and Equipment</t>
  </si>
  <si>
    <t>11.</t>
  </si>
  <si>
    <t>Change In The Composition of The Group</t>
  </si>
  <si>
    <t>12.</t>
  </si>
  <si>
    <t>Contingent Liabilities and Contingent Assets</t>
  </si>
  <si>
    <t>13.</t>
  </si>
  <si>
    <t>- Contracted but not provided for</t>
  </si>
  <si>
    <t>14.</t>
  </si>
  <si>
    <t>Review Of Performance</t>
  </si>
  <si>
    <t>15.</t>
  </si>
  <si>
    <t>Comments on material change in Profit before taxation</t>
  </si>
  <si>
    <t>16.</t>
  </si>
  <si>
    <t>17.</t>
  </si>
  <si>
    <t>18.</t>
  </si>
  <si>
    <t>Unquoted Investments and/or Properties</t>
  </si>
  <si>
    <t>19.</t>
  </si>
  <si>
    <t>Purchase or Disposal of Quoted Securities</t>
  </si>
  <si>
    <t>20.</t>
  </si>
  <si>
    <t>Corporate Proposal</t>
  </si>
  <si>
    <t>Utilisation</t>
  </si>
  <si>
    <t>Timeframe for utilisation</t>
  </si>
  <si>
    <t>Repayment of borrowings</t>
  </si>
  <si>
    <t>Working capital</t>
  </si>
  <si>
    <t>Estimated listing expenses</t>
  </si>
  <si>
    <t>21.</t>
  </si>
  <si>
    <t>22.</t>
  </si>
  <si>
    <t>Off Balance Sheet Financial Instruments</t>
  </si>
  <si>
    <t>Material litigation</t>
  </si>
  <si>
    <t>Basis of calculation of earnings per share</t>
  </si>
  <si>
    <t>The basic earnings per share for the quarter and cumulative year to date are computed as follow:</t>
  </si>
  <si>
    <t>Individual</t>
  </si>
  <si>
    <t>Profit for the period (RM'000)</t>
  </si>
  <si>
    <t xml:space="preserve"> - Local currency (RM)</t>
  </si>
  <si>
    <t>Net cash outflow from operating activities</t>
  </si>
  <si>
    <t>Net cash inflow from financing activities</t>
  </si>
  <si>
    <t>Net Tangible Assets per share (RM)</t>
  </si>
  <si>
    <t>COMINTEL CORPORATION BHD</t>
  </si>
  <si>
    <t>(Company No. 630068-T)</t>
  </si>
  <si>
    <t>Other receivables, deposits and prepayment</t>
  </si>
  <si>
    <t>Fixed deposits with financial institutions</t>
  </si>
  <si>
    <t>Trade receivables</t>
  </si>
  <si>
    <t>Amounts owing by related parties</t>
  </si>
  <si>
    <t>Trade payables</t>
  </si>
  <si>
    <t>Other payables and accruals</t>
  </si>
  <si>
    <t>Amounts owing to related parties</t>
  </si>
  <si>
    <t>Provision for taxation</t>
  </si>
  <si>
    <t>Share premium</t>
  </si>
  <si>
    <t>Deferred tax liabilities</t>
  </si>
  <si>
    <t>Deferred tax assets</t>
  </si>
  <si>
    <t>As at 2 October 2003</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</si>
  <si>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</si>
  <si>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</si>
  <si>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</si>
  <si>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</si>
  <si>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</si>
  <si>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</si>
  <si>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</si>
  <si>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</si>
  <si>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</si>
  <si>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</si>
  <si>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There were no unusual items affecting assets, liabilities, equity, net income or cash flows in the current quarter under review.</t>
  </si>
  <si>
    <t>There were no changes to the estimates that have had a material effect in the current financial quarter under review.</t>
  </si>
  <si>
    <t>(unaudited)</t>
  </si>
  <si>
    <t>Provision for taxation in respect of the profit</t>
  </si>
  <si>
    <t xml:space="preserve">   for the period</t>
  </si>
  <si>
    <t>Provision for deferred taxation</t>
  </si>
  <si>
    <t>By January 2005</t>
  </si>
  <si>
    <t xml:space="preserve">   of RM0.50 each (after public issue) ('000)</t>
  </si>
  <si>
    <t>Note</t>
  </si>
  <si>
    <t>Current Quarter</t>
  </si>
  <si>
    <t xml:space="preserve">Current </t>
  </si>
  <si>
    <t xml:space="preserve">   of RM0.50 each in issue ('000) *</t>
  </si>
  <si>
    <t xml:space="preserve"> - Basic earnings per share (sen)</t>
  </si>
  <si>
    <t xml:space="preserve"> - Diluted earnings per share (sen)</t>
  </si>
  <si>
    <t>Note:</t>
  </si>
  <si>
    <t xml:space="preserve">   shares in issue</t>
  </si>
  <si>
    <t xml:space="preserve"> - Basic EPS (sen)</t>
  </si>
  <si>
    <t xml:space="preserve"> - Diluted EPS (sen)</t>
  </si>
  <si>
    <t>Commentary On Prospects</t>
  </si>
  <si>
    <t>Weighted average number of ordinary shares</t>
  </si>
  <si>
    <t>Based on enlarged number of ordinary shares</t>
  </si>
  <si>
    <t>Weighted average number of ordinary</t>
  </si>
  <si>
    <t xml:space="preserve">   shares of RM0.50 each in issue ('000)</t>
  </si>
  <si>
    <t>Actual number of ordinary</t>
  </si>
  <si>
    <t xml:space="preserve"> </t>
  </si>
  <si>
    <t>Actual number of ordinary shares</t>
  </si>
  <si>
    <t xml:space="preserve">   in issue</t>
  </si>
  <si>
    <t>Retained profit</t>
  </si>
  <si>
    <t>-</t>
  </si>
  <si>
    <t>Retained</t>
  </si>
  <si>
    <t>Profit</t>
  </si>
  <si>
    <t>(Distributable)</t>
  </si>
  <si>
    <t>(Non Distributable)</t>
  </si>
  <si>
    <t>8.</t>
  </si>
  <si>
    <t>9.</t>
  </si>
  <si>
    <t>10.</t>
  </si>
  <si>
    <t>Pre-acquisition results</t>
  </si>
  <si>
    <t>31.01.2004</t>
  </si>
  <si>
    <t>Year Ended</t>
  </si>
  <si>
    <t>Development costs</t>
  </si>
  <si>
    <t>Accruing in the period</t>
  </si>
  <si>
    <t>Significant Event</t>
  </si>
  <si>
    <t>Proposed</t>
  </si>
  <si>
    <t>Actual Todate</t>
  </si>
  <si>
    <t>lot 11A &amp; 15, Jalan PJS 7/21, Bandar Sunway, Mukim Damansara, Daerah Petaling, Selangor Darul Ehsan.</t>
  </si>
  <si>
    <t>23.</t>
  </si>
  <si>
    <t>Profit after pre-acquisition results</t>
  </si>
  <si>
    <t>Bank overdraft</t>
  </si>
  <si>
    <t>Reserve</t>
  </si>
  <si>
    <t>Goodwill</t>
  </si>
  <si>
    <t>* The weighted average number of Ordinary shares in issue is calculated on the basis that the acquisition of the subsidiary companies (as disclosed in note 8) was completed on 11 June 2004.</t>
  </si>
  <si>
    <t>FOR THE FOURTH QUARTER ENDED 31 JANUARY 2005</t>
  </si>
  <si>
    <t>31.01.2005</t>
  </si>
  <si>
    <t>CONDENSED CONSOLIDATED  BALANCE SHEETS AS AT 31 JANUARY 2005</t>
  </si>
  <si>
    <t>Status Of Application Of Certificate Of Fitness ("CF")</t>
  </si>
  <si>
    <t xml:space="preserve">Commission ("SC")'s letter of approval dated 29 March 2004 in relation to Comcorp's listing on the second </t>
  </si>
  <si>
    <t xml:space="preserve">On 7 March 2005, Comcorp applied for an extension of time for compliance with paragraph 5(ix)(a) of the Securities </t>
  </si>
  <si>
    <t>board of Bursa Malaysia. SC has via its letter dated 21 March 2005 approved the application for extention of</t>
  </si>
  <si>
    <t>Total Group borrowings as at 31 January 2005 were as follows :-</t>
  </si>
  <si>
    <t>Notwithstanding the above, Comintel still has not received the CF as of the reporting date.</t>
  </si>
  <si>
    <t xml:space="preserve">Negative Goodwill Written Back to Profit Before Taxation </t>
  </si>
  <si>
    <t>Balance as at 31 January 2005</t>
  </si>
  <si>
    <t>Net cash outflow from investing activities</t>
  </si>
  <si>
    <t xml:space="preserve">Net current assets </t>
  </si>
  <si>
    <t>Issue of shares</t>
  </si>
  <si>
    <t>The current quarter profit before taxation includes a write back of negative goodwill amounting to RM4.323 million.</t>
  </si>
  <si>
    <t>The total gross proceeds of RM16,507,000 arising from the Public Issue accrued to the Company have been utilised in the following manner :</t>
  </si>
  <si>
    <t xml:space="preserve">Majlis Perbandaran Subang Jaya has by its letter dated 1 September 2004 approved the building plan of </t>
  </si>
  <si>
    <t>time with the condition that the status of application for the CF is to be announced in the quarterly reporting and</t>
  </si>
  <si>
    <t>and also reported to SC subsequent to the quarterly reporting.</t>
  </si>
  <si>
    <t>24.</t>
  </si>
  <si>
    <t xml:space="preserve">Group Borrowings </t>
  </si>
  <si>
    <t>Profit Forecast</t>
  </si>
  <si>
    <t>Segmental Information</t>
  </si>
  <si>
    <t>Malaysia</t>
  </si>
  <si>
    <t>Foreign Countries</t>
  </si>
  <si>
    <t>Manufacturing</t>
  </si>
  <si>
    <t>The revenue of the Group is generated from the following segment:</t>
  </si>
  <si>
    <t>25.</t>
  </si>
  <si>
    <t>Segment Revenue Derived From</t>
  </si>
  <si>
    <t>Profit after tax &amp; minority interest</t>
  </si>
  <si>
    <t>Profit after tax and minority interest</t>
  </si>
  <si>
    <t>Forecast</t>
  </si>
  <si>
    <t>Actual</t>
  </si>
  <si>
    <t>Variance</t>
  </si>
  <si>
    <t>%</t>
  </si>
  <si>
    <t>Defence Maintenance</t>
  </si>
  <si>
    <t>Communication &amp; System Integration</t>
  </si>
  <si>
    <t>Tax refundable</t>
  </si>
  <si>
    <t>There is a reversal of taxation expenses in the current quarter due to the entitlement of Reinvestment Allowance arising from the new office located in Glenmarie Shah Alam. The Comcorp Group of Companies moved their operation to the new office before the end of the financial year.</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</si>
</sst>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5">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name val="TMSRMN"/>
      <family val="0"/>
    </font>
    <font>
      <b/>
      <sz val="10"/>
      <color indexed="8"/>
      <name val="Times New Roman"/>
      <family val="1"/>
    </font>
    <font>
      <sz val="9"/>
      <color indexed="8"/>
      <name val="Times New Roman"/>
      <family val="1"/>
    </font>
    <font>
      <i/>
      <sz val="9"/>
      <color indexed="8"/>
      <name val="Times New Roman"/>
      <family val="1"/>
    </font>
    <font>
      <sz val="10"/>
      <color indexed="8"/>
      <name val="Arial"/>
      <family val="2"/>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3" fontId="10" fillId="0" borderId="0">
      <alignment/>
      <protection/>
    </xf>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179" fontId="4" fillId="0" borderId="1" xfId="15" applyNumberFormat="1" applyFont="1" applyFill="1" applyBorder="1" applyAlignment="1">
      <alignment horizontal="center"/>
    </xf>
    <xf numFmtId="179" fontId="4" fillId="0" borderId="0" xfId="15" applyNumberFormat="1" applyFont="1" applyFill="1" applyAlignment="1">
      <alignment/>
    </xf>
    <xf numFmtId="179" fontId="4" fillId="0" borderId="0" xfId="15" applyNumberFormat="1" applyFont="1" applyFill="1" applyBorder="1" applyAlignment="1">
      <alignment/>
    </xf>
    <xf numFmtId="179" fontId="4" fillId="0" borderId="0" xfId="15" applyNumberFormat="1" applyFont="1" applyBorder="1" applyAlignment="1">
      <alignment horizontal="center"/>
    </xf>
    <xf numFmtId="0" fontId="4" fillId="0" borderId="0" xfId="24" applyFont="1">
      <alignment/>
      <protection/>
    </xf>
    <xf numFmtId="0" fontId="4" fillId="0" borderId="0" xfId="24" applyFont="1" applyAlignment="1">
      <alignment horizontal="center"/>
      <protection/>
    </xf>
    <xf numFmtId="0" fontId="5" fillId="0" borderId="0" xfId="24" applyFont="1" applyAlignment="1">
      <alignment/>
      <protection/>
    </xf>
    <xf numFmtId="0" fontId="7" fillId="0" borderId="0" xfId="24" applyFont="1" applyAlignment="1" quotePrefix="1">
      <alignment/>
      <protection/>
    </xf>
    <xf numFmtId="0" fontId="5" fillId="0" borderId="0" xfId="24" applyFont="1">
      <alignment/>
      <protection/>
    </xf>
    <xf numFmtId="0" fontId="8" fillId="0" borderId="0" xfId="24" applyFont="1" applyAlignment="1">
      <alignment horizontal="center"/>
      <protection/>
    </xf>
    <xf numFmtId="179" fontId="4" fillId="0" borderId="0" xfId="15" applyNumberFormat="1" applyFont="1" applyAlignment="1">
      <alignment/>
    </xf>
    <xf numFmtId="179" fontId="4" fillId="0" borderId="0" xfId="15" applyNumberFormat="1" applyFont="1" applyAlignment="1">
      <alignment horizontal="center"/>
    </xf>
    <xf numFmtId="179" fontId="4" fillId="0" borderId="2" xfId="15" applyNumberFormat="1" applyFont="1" applyBorder="1" applyAlignment="1">
      <alignment/>
    </xf>
    <xf numFmtId="179" fontId="4" fillId="0" borderId="2" xfId="15" applyNumberFormat="1" applyFont="1" applyBorder="1" applyAlignment="1">
      <alignment horizontal="center"/>
    </xf>
    <xf numFmtId="179" fontId="4" fillId="0" borderId="3" xfId="15" applyNumberFormat="1" applyFont="1" applyBorder="1" applyAlignment="1">
      <alignment horizontal="center"/>
    </xf>
    <xf numFmtId="179" fontId="4" fillId="0" borderId="0" xfId="15" applyNumberFormat="1" applyFont="1" applyBorder="1" applyAlignment="1">
      <alignment/>
    </xf>
    <xf numFmtId="16" fontId="4" fillId="0" borderId="0" xfId="24" applyNumberFormat="1" applyFont="1" applyAlignment="1">
      <alignment horizontal="center"/>
      <protection/>
    </xf>
    <xf numFmtId="179" fontId="5" fillId="0" borderId="0" xfId="15" applyNumberFormat="1" applyFont="1" applyAlignment="1">
      <alignment/>
    </xf>
    <xf numFmtId="179" fontId="4" fillId="0" borderId="4" xfId="15" applyNumberFormat="1" applyFont="1" applyBorder="1" applyAlignment="1">
      <alignment/>
    </xf>
    <xf numFmtId="179" fontId="4" fillId="0" borderId="5" xfId="15" applyNumberFormat="1" applyFont="1" applyBorder="1" applyAlignment="1">
      <alignment/>
    </xf>
    <xf numFmtId="179" fontId="4" fillId="0" borderId="6" xfId="15" applyNumberFormat="1" applyFont="1" applyBorder="1" applyAlignment="1">
      <alignment/>
    </xf>
    <xf numFmtId="179" fontId="5" fillId="0" borderId="0" xfId="15" applyNumberFormat="1" applyFont="1" applyBorder="1" applyAlignment="1">
      <alignment/>
    </xf>
    <xf numFmtId="179" fontId="4" fillId="0" borderId="1" xfId="15" applyNumberFormat="1" applyFont="1" applyBorder="1" applyAlignment="1">
      <alignment/>
    </xf>
    <xf numFmtId="179" fontId="4" fillId="0" borderId="0" xfId="15" applyNumberFormat="1" applyFont="1" applyAlignment="1">
      <alignment horizontal="right"/>
    </xf>
    <xf numFmtId="179" fontId="4" fillId="0" borderId="3" xfId="15" applyNumberFormat="1" applyFont="1" applyBorder="1" applyAlignment="1">
      <alignment/>
    </xf>
    <xf numFmtId="0" fontId="4" fillId="0" borderId="0" xfId="24" applyFont="1" applyAlignment="1">
      <alignment horizontal="right"/>
      <protection/>
    </xf>
    <xf numFmtId="179" fontId="5" fillId="0" borderId="0" xfId="24" applyNumberFormat="1" applyFont="1">
      <alignment/>
      <protection/>
    </xf>
    <xf numFmtId="179" fontId="4" fillId="0" borderId="0" xfId="24" applyNumberFormat="1" applyFont="1" applyAlignment="1">
      <alignment horizontal="center"/>
      <protection/>
    </xf>
    <xf numFmtId="206" fontId="4" fillId="0" borderId="0" xfId="24" applyNumberFormat="1" applyFont="1" applyAlignment="1">
      <alignment horizontal="center"/>
      <protection/>
    </xf>
    <xf numFmtId="179" fontId="4" fillId="0" borderId="0" xfId="24" applyNumberFormat="1" applyFont="1">
      <alignment/>
      <protection/>
    </xf>
    <xf numFmtId="43" fontId="4" fillId="0" borderId="0" xfId="15" applyFont="1" applyAlignment="1">
      <alignment horizontal="center"/>
    </xf>
    <xf numFmtId="43" fontId="4" fillId="0" borderId="0" xfId="24" applyNumberFormat="1" applyFont="1" applyAlignment="1">
      <alignment horizontal="center"/>
      <protection/>
    </xf>
    <xf numFmtId="43" fontId="4" fillId="0" borderId="0" xfId="24" applyNumberFormat="1" applyFont="1">
      <alignment/>
      <protection/>
    </xf>
    <xf numFmtId="0" fontId="7" fillId="0" borderId="0" xfId="24" applyFont="1" applyAlignment="1">
      <alignment/>
      <protection/>
    </xf>
    <xf numFmtId="0" fontId="4" fillId="2" borderId="0" xfId="24" applyFont="1" applyFill="1">
      <alignment/>
      <protection/>
    </xf>
    <xf numFmtId="0" fontId="4" fillId="0" borderId="0" xfId="24" applyFont="1" applyAlignment="1">
      <alignment horizontal="justify"/>
      <protection/>
    </xf>
    <xf numFmtId="0" fontId="4" fillId="0" borderId="0" xfId="24" applyFont="1" applyFill="1">
      <alignment/>
      <protection/>
    </xf>
    <xf numFmtId="0" fontId="4" fillId="0" borderId="0" xfId="24" applyFont="1" applyFill="1" applyAlignment="1">
      <alignment horizontal="center"/>
      <protection/>
    </xf>
    <xf numFmtId="0" fontId="4" fillId="0" borderId="0" xfId="24" applyFont="1" applyBorder="1">
      <alignment/>
      <protection/>
    </xf>
    <xf numFmtId="41" fontId="4" fillId="0" borderId="0" xfId="24" applyNumberFormat="1" applyFont="1">
      <alignment/>
      <protection/>
    </xf>
    <xf numFmtId="0" fontId="5" fillId="0" borderId="0" xfId="24" applyFont="1" applyAlignment="1">
      <alignment horizontal="left"/>
      <protection/>
    </xf>
    <xf numFmtId="0" fontId="7" fillId="0" borderId="0" xfId="24" applyFont="1" applyAlignment="1">
      <alignment horizontal="left"/>
      <protection/>
    </xf>
    <xf numFmtId="0" fontId="5" fillId="0" borderId="0" xfId="24" applyFont="1" applyAlignment="1" quotePrefix="1">
      <alignment horizontal="left"/>
      <protection/>
    </xf>
    <xf numFmtId="0" fontId="5" fillId="0" borderId="0" xfId="24" applyFont="1" applyFill="1">
      <alignment/>
      <protection/>
    </xf>
    <xf numFmtId="0" fontId="4" fillId="0" borderId="0" xfId="24" applyFont="1" applyFill="1" quotePrefix="1">
      <alignment/>
      <protection/>
    </xf>
    <xf numFmtId="41" fontId="4" fillId="0" borderId="0" xfId="24" applyNumberFormat="1" applyFont="1" applyFill="1">
      <alignment/>
      <protection/>
    </xf>
    <xf numFmtId="41" fontId="4" fillId="0" borderId="0" xfId="24" applyNumberFormat="1" applyFont="1" applyFill="1" applyBorder="1">
      <alignment/>
      <protection/>
    </xf>
    <xf numFmtId="41" fontId="4" fillId="0" borderId="1" xfId="24" applyNumberFormat="1" applyFont="1" applyFill="1" applyBorder="1">
      <alignment/>
      <protection/>
    </xf>
    <xf numFmtId="15" fontId="4" fillId="0" borderId="0" xfId="24" applyNumberFormat="1" applyFont="1" applyAlignment="1">
      <alignment horizontal="center"/>
      <protection/>
    </xf>
    <xf numFmtId="15" fontId="4" fillId="0" borderId="0" xfId="24" applyNumberFormat="1" applyFont="1" applyAlignment="1" quotePrefix="1">
      <alignment horizontal="center"/>
      <protection/>
    </xf>
    <xf numFmtId="40" fontId="4" fillId="0" borderId="0" xfId="15" applyNumberFormat="1" applyFont="1" applyFill="1" applyBorder="1" applyAlignment="1">
      <alignment/>
    </xf>
    <xf numFmtId="179" fontId="4" fillId="0" borderId="2" xfId="15" applyNumberFormat="1" applyFont="1" applyFill="1" applyBorder="1" applyAlignment="1">
      <alignment/>
    </xf>
    <xf numFmtId="179" fontId="4" fillId="0" borderId="1" xfId="15" applyNumberFormat="1" applyFont="1" applyFill="1" applyBorder="1" applyAlignment="1">
      <alignment/>
    </xf>
    <xf numFmtId="179" fontId="4" fillId="0" borderId="0" xfId="15" applyNumberFormat="1" applyFont="1" applyAlignment="1">
      <alignment horizontal="justify"/>
    </xf>
    <xf numFmtId="0" fontId="6" fillId="0" borderId="0" xfId="24" applyFont="1">
      <alignment/>
      <protection/>
    </xf>
    <xf numFmtId="0" fontId="4" fillId="0" borderId="0" xfId="24" applyFont="1" applyAlignment="1">
      <alignment horizontal="left"/>
      <protection/>
    </xf>
    <xf numFmtId="43" fontId="4" fillId="0" borderId="0" xfId="15" applyFont="1" applyAlignment="1">
      <alignment/>
    </xf>
    <xf numFmtId="179" fontId="4" fillId="0" borderId="0" xfId="15" applyNumberFormat="1" applyFont="1" applyAlignment="1">
      <alignment/>
    </xf>
    <xf numFmtId="179" fontId="4" fillId="0" borderId="0" xfId="15" applyNumberFormat="1" applyFont="1" applyAlignment="1" quotePrefix="1">
      <alignment/>
    </xf>
    <xf numFmtId="38" fontId="4" fillId="0" borderId="0" xfId="15" applyNumberFormat="1" applyFont="1" applyFill="1" applyBorder="1" applyAlignment="1">
      <alignment/>
    </xf>
    <xf numFmtId="38" fontId="4" fillId="0" borderId="1" xfId="15" applyNumberFormat="1" applyFont="1" applyFill="1" applyBorder="1" applyAlignment="1">
      <alignment/>
    </xf>
    <xf numFmtId="0" fontId="3" fillId="0" borderId="0" xfId="24" applyFont="1">
      <alignment/>
      <protection/>
    </xf>
    <xf numFmtId="179" fontId="5" fillId="0" borderId="0" xfId="15" applyNumberFormat="1" applyFont="1" applyAlignment="1">
      <alignment horizontal="center"/>
    </xf>
    <xf numFmtId="0" fontId="5" fillId="0" borderId="0" xfId="24" applyFont="1" applyAlignment="1">
      <alignment horizontal="center"/>
      <protection/>
    </xf>
    <xf numFmtId="179" fontId="4" fillId="0" borderId="0" xfId="15" applyNumberFormat="1" applyFont="1" applyBorder="1" applyAlignment="1">
      <alignment/>
    </xf>
    <xf numFmtId="179" fontId="5" fillId="0" borderId="0" xfId="15" applyNumberFormat="1" applyFont="1" applyBorder="1" applyAlignment="1">
      <alignment/>
    </xf>
    <xf numFmtId="179" fontId="5" fillId="0" borderId="0" xfId="15" applyNumberFormat="1" applyFont="1" applyAlignment="1">
      <alignment/>
    </xf>
    <xf numFmtId="0" fontId="4" fillId="0" borderId="0" xfId="15" applyNumberFormat="1" applyFont="1" applyBorder="1" applyAlignment="1">
      <alignment horizontal="center"/>
    </xf>
    <xf numFmtId="0" fontId="9" fillId="0" borderId="0" xfId="24" applyFont="1">
      <alignment/>
      <protection/>
    </xf>
    <xf numFmtId="0" fontId="9" fillId="0" borderId="0" xfId="24" applyFont="1" applyAlignment="1">
      <alignment horizontal="center"/>
      <protection/>
    </xf>
    <xf numFmtId="0" fontId="11" fillId="0" borderId="0" xfId="24" applyFont="1">
      <alignment/>
      <protection/>
    </xf>
    <xf numFmtId="15" fontId="9" fillId="0" borderId="0" xfId="24" applyNumberFormat="1" applyFont="1" applyAlignment="1">
      <alignment horizontal="center"/>
      <protection/>
    </xf>
    <xf numFmtId="15" fontId="9" fillId="0" borderId="0" xfId="24" applyNumberFormat="1" applyFont="1" applyAlignment="1" quotePrefix="1">
      <alignment horizontal="center"/>
      <protection/>
    </xf>
    <xf numFmtId="0" fontId="12" fillId="0" borderId="0" xfId="24" applyFont="1" applyAlignment="1">
      <alignment horizontal="center"/>
      <protection/>
    </xf>
    <xf numFmtId="41" fontId="12" fillId="0" borderId="7" xfId="24" applyNumberFormat="1" applyFont="1" applyBorder="1" applyAlignment="1">
      <alignment horizontal="center"/>
      <protection/>
    </xf>
    <xf numFmtId="41" fontId="9" fillId="0" borderId="0" xfId="24" applyNumberFormat="1" applyFont="1">
      <alignment/>
      <protection/>
    </xf>
    <xf numFmtId="213" fontId="12" fillId="0" borderId="0" xfId="24" applyNumberFormat="1" applyFont="1" applyBorder="1" applyAlignment="1">
      <alignment horizontal="center"/>
      <protection/>
    </xf>
    <xf numFmtId="0" fontId="9" fillId="0" borderId="0" xfId="24" applyFont="1" quotePrefix="1">
      <alignment/>
      <protection/>
    </xf>
    <xf numFmtId="41" fontId="12" fillId="0" borderId="0" xfId="24" applyNumberFormat="1" applyFont="1" applyAlignment="1">
      <alignment horizontal="center"/>
      <protection/>
    </xf>
    <xf numFmtId="43" fontId="9" fillId="0" borderId="0" xfId="15" applyNumberFormat="1" applyFont="1" applyAlignment="1">
      <alignment/>
    </xf>
    <xf numFmtId="43" fontId="9" fillId="0" borderId="0" xfId="24" applyNumberFormat="1" applyFont="1">
      <alignment/>
      <protection/>
    </xf>
    <xf numFmtId="213" fontId="9" fillId="0" borderId="0" xfId="24" applyNumberFormat="1" applyFont="1">
      <alignment/>
      <protection/>
    </xf>
    <xf numFmtId="179" fontId="9" fillId="0" borderId="0" xfId="15" applyNumberFormat="1" applyFont="1" applyAlignment="1">
      <alignment/>
    </xf>
    <xf numFmtId="179" fontId="9" fillId="0" borderId="0" xfId="15" applyNumberFormat="1" applyFont="1" applyAlignment="1">
      <alignment horizontal="center"/>
    </xf>
    <xf numFmtId="43" fontId="9" fillId="0" borderId="0" xfId="15" applyFont="1" applyFill="1" applyBorder="1" applyAlignment="1">
      <alignment/>
    </xf>
    <xf numFmtId="179" fontId="9" fillId="0" borderId="0" xfId="15" applyNumberFormat="1" applyFont="1" applyFill="1" applyAlignment="1">
      <alignment/>
    </xf>
    <xf numFmtId="179" fontId="9" fillId="0" borderId="0" xfId="15" applyNumberFormat="1" applyFont="1" applyBorder="1" applyAlignment="1">
      <alignment horizontal="center"/>
    </xf>
    <xf numFmtId="179" fontId="9" fillId="0" borderId="0" xfId="15" applyNumberFormat="1" applyFont="1" applyFill="1" applyBorder="1" applyAlignment="1">
      <alignment horizontal="center"/>
    </xf>
    <xf numFmtId="43" fontId="9" fillId="0" borderId="0" xfId="15" applyFont="1" applyAlignment="1">
      <alignment/>
    </xf>
    <xf numFmtId="43" fontId="9" fillId="0" borderId="0" xfId="15" applyFont="1" applyAlignment="1">
      <alignment horizontal="center"/>
    </xf>
    <xf numFmtId="43" fontId="9" fillId="0" borderId="0" xfId="15" applyFont="1" applyBorder="1" applyAlignment="1">
      <alignment/>
    </xf>
    <xf numFmtId="179" fontId="9" fillId="0" borderId="0" xfId="15" applyNumberFormat="1" applyFont="1" applyBorder="1" applyAlignment="1">
      <alignment/>
    </xf>
    <xf numFmtId="43" fontId="9" fillId="0" borderId="0" xfId="15" applyFont="1" applyBorder="1" applyAlignment="1">
      <alignment horizontal="center"/>
    </xf>
    <xf numFmtId="0" fontId="14" fillId="0" borderId="0" xfId="0" applyFont="1" applyAlignment="1">
      <alignment/>
    </xf>
    <xf numFmtId="213" fontId="9" fillId="0" borderId="0" xfId="24" applyNumberFormat="1" applyFont="1" applyBorder="1" applyAlignment="1">
      <alignment horizontal="center"/>
      <protection/>
    </xf>
    <xf numFmtId="0" fontId="4" fillId="0" borderId="0" xfId="24" applyFont="1" applyAlignment="1">
      <alignment vertical="top" wrapText="1"/>
      <protection/>
    </xf>
    <xf numFmtId="179" fontId="4" fillId="0" borderId="1" xfId="15" applyNumberFormat="1" applyFont="1" applyBorder="1" applyAlignment="1" quotePrefix="1">
      <alignment horizontal="center"/>
    </xf>
    <xf numFmtId="179" fontId="0" fillId="0" borderId="0" xfId="0" applyNumberFormat="1" applyAlignment="1">
      <alignment/>
    </xf>
    <xf numFmtId="179" fontId="4" fillId="0" borderId="0" xfId="15" applyNumberFormat="1" applyFont="1" applyAlignment="1">
      <alignment horizontal="center" wrapText="1"/>
    </xf>
    <xf numFmtId="179" fontId="4" fillId="0" borderId="0" xfId="15" applyNumberFormat="1" applyFont="1" applyAlignment="1" quotePrefix="1">
      <alignment horizontal="center"/>
    </xf>
    <xf numFmtId="179" fontId="4" fillId="0" borderId="4" xfId="15" applyNumberFormat="1" applyFont="1" applyBorder="1" applyAlignment="1" quotePrefix="1">
      <alignment horizontal="center"/>
    </xf>
    <xf numFmtId="179" fontId="4" fillId="0" borderId="5" xfId="15" applyNumberFormat="1" applyFont="1" applyBorder="1" applyAlignment="1" quotePrefix="1">
      <alignment horizontal="center"/>
    </xf>
    <xf numFmtId="179" fontId="4" fillId="0" borderId="5" xfId="15" applyNumberFormat="1" applyFont="1" applyBorder="1" applyAlignment="1">
      <alignment horizontal="center"/>
    </xf>
    <xf numFmtId="179" fontId="4" fillId="0" borderId="0" xfId="15" applyNumberFormat="1" applyFont="1" applyBorder="1" applyAlignment="1" quotePrefix="1">
      <alignment horizontal="center"/>
    </xf>
    <xf numFmtId="179" fontId="4" fillId="0" borderId="6" xfId="15" applyNumberFormat="1" applyFont="1" applyBorder="1" applyAlignment="1" quotePrefix="1">
      <alignment horizontal="center"/>
    </xf>
    <xf numFmtId="179" fontId="4" fillId="0" borderId="3" xfId="15" applyNumberFormat="1" applyFont="1" applyBorder="1" applyAlignment="1" quotePrefix="1">
      <alignment horizontal="center"/>
    </xf>
    <xf numFmtId="0" fontId="6" fillId="0" borderId="0" xfId="24" applyFont="1" applyFill="1" applyAlignment="1">
      <alignment horizontal="center"/>
      <protection/>
    </xf>
    <xf numFmtId="3" fontId="4" fillId="0" borderId="0" xfId="24" applyNumberFormat="1" applyFont="1">
      <alignment/>
      <protection/>
    </xf>
    <xf numFmtId="3" fontId="4" fillId="0" borderId="1" xfId="24" applyNumberFormat="1" applyFont="1" applyFill="1" applyBorder="1">
      <alignment/>
      <protection/>
    </xf>
    <xf numFmtId="0" fontId="4" fillId="0" borderId="0" xfId="24" applyFont="1" applyAlignment="1">
      <alignment horizontal="left" vertical="top" wrapText="1"/>
      <protection/>
    </xf>
    <xf numFmtId="0" fontId="4" fillId="0" borderId="0" xfId="24" applyFont="1" applyAlignment="1">
      <alignment horizontal="center" vertical="top" wrapText="1"/>
      <protection/>
    </xf>
    <xf numFmtId="0" fontId="5" fillId="0" borderId="0" xfId="24" applyFont="1" applyAlignment="1">
      <alignment horizontal="left" vertical="top" wrapText="1"/>
      <protection/>
    </xf>
    <xf numFmtId="0" fontId="5" fillId="0" borderId="0" xfId="24" applyFont="1" applyAlignment="1">
      <alignment horizontal="center" vertical="top" wrapText="1"/>
      <protection/>
    </xf>
    <xf numFmtId="0" fontId="4" fillId="0" borderId="0" xfId="24" applyFont="1" applyAlignment="1">
      <alignment horizontal="right" vertical="top" wrapText="1"/>
      <protection/>
    </xf>
    <xf numFmtId="3" fontId="4" fillId="0" borderId="0" xfId="24" applyNumberFormat="1" applyFont="1" applyAlignment="1">
      <alignment horizontal="right" vertical="top" wrapText="1"/>
      <protection/>
    </xf>
    <xf numFmtId="3" fontId="4" fillId="0" borderId="8" xfId="24" applyNumberFormat="1" applyFont="1" applyBorder="1" applyAlignment="1">
      <alignment horizontal="right" vertical="top" wrapText="1"/>
      <protection/>
    </xf>
    <xf numFmtId="179" fontId="4" fillId="0" borderId="8" xfId="15" applyNumberFormat="1" applyFont="1" applyBorder="1" applyAlignment="1">
      <alignment/>
    </xf>
    <xf numFmtId="10" fontId="4" fillId="0" borderId="0" xfId="24" applyNumberFormat="1" applyFont="1">
      <alignment/>
      <protection/>
    </xf>
    <xf numFmtId="0" fontId="4" fillId="0" borderId="0" xfId="24" applyFont="1" applyAlignment="1">
      <alignment horizontal="left" vertical="center" wrapText="1"/>
      <protection/>
    </xf>
    <xf numFmtId="0" fontId="4" fillId="0" borderId="0" xfId="24" applyFont="1" applyAlignment="1">
      <alignment horizontal="center" vertical="center" wrapText="1"/>
      <protection/>
    </xf>
    <xf numFmtId="0" fontId="4" fillId="0" borderId="0" xfId="24" applyFont="1" applyAlignment="1">
      <alignment horizontal="center"/>
      <protection/>
    </xf>
    <xf numFmtId="0" fontId="13" fillId="0" borderId="0" xfId="24" applyFont="1" applyAlignment="1">
      <alignment horizontal="justify" vertical="top" wrapText="1"/>
      <protection/>
    </xf>
    <xf numFmtId="0" fontId="14" fillId="0" borderId="0" xfId="0" applyFont="1" applyAlignment="1">
      <alignment horizontal="justify" vertical="top" wrapText="1"/>
    </xf>
    <xf numFmtId="0" fontId="4" fillId="0" borderId="0" xfId="24" applyFont="1" applyAlignment="1">
      <alignment vertical="top" wrapText="1"/>
      <protection/>
    </xf>
    <xf numFmtId="0" fontId="4" fillId="0" borderId="0" xfId="24" applyFont="1" applyAlignment="1">
      <alignment horizontal="left" vertical="top" wrapText="1"/>
      <protection/>
    </xf>
    <xf numFmtId="0" fontId="4" fillId="0" borderId="0" xfId="24" applyFont="1" applyAlignment="1">
      <alignment horizontal="center" wrapText="1"/>
      <protection/>
    </xf>
    <xf numFmtId="0" fontId="5" fillId="0" borderId="0" xfId="24" applyFont="1" applyAlignment="1">
      <alignment horizontal="left" vertical="top"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Financial Statm" xfId="23"/>
    <cellStyle name="Normal_GW 1Q2005 Qtrly Rp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142875</xdr:rowOff>
    </xdr:from>
    <xdr:to>
      <xdr:col>8</xdr:col>
      <xdr:colOff>600075</xdr:colOff>
      <xdr:row>64</xdr:row>
      <xdr:rowOff>66675</xdr:rowOff>
    </xdr:to>
    <xdr:sp>
      <xdr:nvSpPr>
        <xdr:cNvPr id="1" name="TextBox 1"/>
        <xdr:cNvSpPr txBox="1">
          <a:spLocks noChangeArrowheads="1"/>
        </xdr:cNvSpPr>
      </xdr:nvSpPr>
      <xdr:spPr>
        <a:xfrm>
          <a:off x="9525" y="10020300"/>
          <a:ext cx="629602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fourth quarterly report to Bursa Malaysia Securities Berhad.</a:t>
          </a:r>
        </a:p>
      </xdr:txBody>
    </xdr:sp>
    <xdr:clientData/>
  </xdr:twoCellAnchor>
  <xdr:oneCellAnchor>
    <xdr:from>
      <xdr:col>2</xdr:col>
      <xdr:colOff>352425</xdr:colOff>
      <xdr:row>66</xdr:row>
      <xdr:rowOff>47625</xdr:rowOff>
    </xdr:from>
    <xdr:ext cx="76200" cy="200025"/>
    <xdr:sp>
      <xdr:nvSpPr>
        <xdr:cNvPr id="2" name="TextBox 2"/>
        <xdr:cNvSpPr txBox="1">
          <a:spLocks noChangeArrowheads="1"/>
        </xdr:cNvSpPr>
      </xdr:nvSpPr>
      <xdr:spPr>
        <a:xfrm>
          <a:off x="3314700" y="10734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65</xdr:row>
      <xdr:rowOff>9525</xdr:rowOff>
    </xdr:from>
    <xdr:to>
      <xdr:col>8</xdr:col>
      <xdr:colOff>657225</xdr:colOff>
      <xdr:row>68</xdr:row>
      <xdr:rowOff>38100</xdr:rowOff>
    </xdr:to>
    <xdr:sp>
      <xdr:nvSpPr>
        <xdr:cNvPr id="3" name="TextBox 3"/>
        <xdr:cNvSpPr txBox="1">
          <a:spLocks noChangeArrowheads="1"/>
        </xdr:cNvSpPr>
      </xdr:nvSpPr>
      <xdr:spPr>
        <a:xfrm>
          <a:off x="9525" y="10534650"/>
          <a:ext cx="6353175"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prospectus dated 28 July 2004 and the accompanying explanatory notes attached to the interim financial statements.</a:t>
          </a:r>
        </a:p>
      </xdr:txBody>
    </xdr:sp>
    <xdr:clientData/>
  </xdr:twoCellAnchor>
  <xdr:twoCellAnchor>
    <xdr:from>
      <xdr:col>0</xdr:col>
      <xdr:colOff>38100</xdr:colOff>
      <xdr:row>56</xdr:row>
      <xdr:rowOff>38100</xdr:rowOff>
    </xdr:from>
    <xdr:to>
      <xdr:col>8</xdr:col>
      <xdr:colOff>628650</xdr:colOff>
      <xdr:row>59</xdr:row>
      <xdr:rowOff>152400</xdr:rowOff>
    </xdr:to>
    <xdr:sp>
      <xdr:nvSpPr>
        <xdr:cNvPr id="4" name="TextBox 6"/>
        <xdr:cNvSpPr txBox="1">
          <a:spLocks noChangeArrowheads="1"/>
        </xdr:cNvSpPr>
      </xdr:nvSpPr>
      <xdr:spPr>
        <a:xfrm>
          <a:off x="38100" y="9105900"/>
          <a:ext cx="629602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January 2005 have been prepared on the basis that the acquisitions of subsidiary companies namely BCM Electronics Corporation Sdn Bhd and Comintel Sdn Bhd were completed on 11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65</xdr:row>
      <xdr:rowOff>47625</xdr:rowOff>
    </xdr:from>
    <xdr:ext cx="76200" cy="200025"/>
    <xdr:sp>
      <xdr:nvSpPr>
        <xdr:cNvPr id="1" name="TextBox 2"/>
        <xdr:cNvSpPr txBox="1">
          <a:spLocks noChangeArrowheads="1"/>
        </xdr:cNvSpPr>
      </xdr:nvSpPr>
      <xdr:spPr>
        <a:xfrm>
          <a:off x="4705350" y="1061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58</xdr:row>
      <xdr:rowOff>152400</xdr:rowOff>
    </xdr:from>
    <xdr:to>
      <xdr:col>5</xdr:col>
      <xdr:colOff>19050</xdr:colOff>
      <xdr:row>61</xdr:row>
      <xdr:rowOff>38100</xdr:rowOff>
    </xdr:to>
    <xdr:sp>
      <xdr:nvSpPr>
        <xdr:cNvPr id="2" name="TextBox 3"/>
        <xdr:cNvSpPr txBox="1">
          <a:spLocks noChangeArrowheads="1"/>
        </xdr:cNvSpPr>
      </xdr:nvSpPr>
      <xdr:spPr>
        <a:xfrm>
          <a:off x="0" y="9582150"/>
          <a:ext cx="616267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accompanying explanatory notes attached to the interim financial statements.</a:t>
          </a:r>
        </a:p>
      </xdr:txBody>
    </xdr:sp>
    <xdr:clientData/>
  </xdr:twoCellAnchor>
  <xdr:twoCellAnchor>
    <xdr:from>
      <xdr:col>0</xdr:col>
      <xdr:colOff>38100</xdr:colOff>
      <xdr:row>54</xdr:row>
      <xdr:rowOff>19050</xdr:rowOff>
    </xdr:from>
    <xdr:to>
      <xdr:col>4</xdr:col>
      <xdr:colOff>819150</xdr:colOff>
      <xdr:row>57</xdr:row>
      <xdr:rowOff>19050</xdr:rowOff>
    </xdr:to>
    <xdr:sp>
      <xdr:nvSpPr>
        <xdr:cNvPr id="3" name="TextBox 4"/>
        <xdr:cNvSpPr txBox="1">
          <a:spLocks noChangeArrowheads="1"/>
        </xdr:cNvSpPr>
      </xdr:nvSpPr>
      <xdr:spPr>
        <a:xfrm>
          <a:off x="38100" y="8801100"/>
          <a:ext cx="6086475" cy="4857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January 2005 has been prepared on the basis that the acquisitions of subsidiary companies namely BCM Electronics Corporation Sdn Bhd and Comintel Sdn Bhd were completed on 11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7</xdr:col>
      <xdr:colOff>781050</xdr:colOff>
      <xdr:row>37</xdr:row>
      <xdr:rowOff>95250</xdr:rowOff>
    </xdr:to>
    <xdr:sp>
      <xdr:nvSpPr>
        <xdr:cNvPr id="1" name="TextBox 1"/>
        <xdr:cNvSpPr txBox="1">
          <a:spLocks noChangeArrowheads="1"/>
        </xdr:cNvSpPr>
      </xdr:nvSpPr>
      <xdr:spPr>
        <a:xfrm>
          <a:off x="9525" y="5686425"/>
          <a:ext cx="69342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accompanying explanatory notes attached to the interim financial statements.</a:t>
          </a:r>
        </a:p>
      </xdr:txBody>
    </xdr:sp>
    <xdr:clientData/>
  </xdr:twoCellAnchor>
  <xdr:twoCellAnchor>
    <xdr:from>
      <xdr:col>0</xdr:col>
      <xdr:colOff>38100</xdr:colOff>
      <xdr:row>25</xdr:row>
      <xdr:rowOff>152400</xdr:rowOff>
    </xdr:from>
    <xdr:to>
      <xdr:col>7</xdr:col>
      <xdr:colOff>590550</xdr:colOff>
      <xdr:row>29</xdr:row>
      <xdr:rowOff>104775</xdr:rowOff>
    </xdr:to>
    <xdr:sp>
      <xdr:nvSpPr>
        <xdr:cNvPr id="2" name="TextBox 2"/>
        <xdr:cNvSpPr txBox="1">
          <a:spLocks noChangeArrowheads="1"/>
        </xdr:cNvSpPr>
      </xdr:nvSpPr>
      <xdr:spPr>
        <a:xfrm>
          <a:off x="38100" y="4381500"/>
          <a:ext cx="671512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January 2005 has been prepared on the basis that the acquisitions of the subsidiary companies namely BCM Electronics Corporation Sdn Bhd and Comintel Sdn Bhd were completed on 11 June 2004.</a:t>
          </a:r>
        </a:p>
      </xdr:txBody>
    </xdr:sp>
    <xdr:clientData/>
  </xdr:twoCellAnchor>
  <xdr:twoCellAnchor>
    <xdr:from>
      <xdr:col>0</xdr:col>
      <xdr:colOff>38100</xdr:colOff>
      <xdr:row>31</xdr:row>
      <xdr:rowOff>0</xdr:rowOff>
    </xdr:from>
    <xdr:to>
      <xdr:col>7</xdr:col>
      <xdr:colOff>542925</xdr:colOff>
      <xdr:row>33</xdr:row>
      <xdr:rowOff>66675</xdr:rowOff>
    </xdr:to>
    <xdr:sp>
      <xdr:nvSpPr>
        <xdr:cNvPr id="3" name="TextBox 3"/>
        <xdr:cNvSpPr txBox="1">
          <a:spLocks noChangeArrowheads="1"/>
        </xdr:cNvSpPr>
      </xdr:nvSpPr>
      <xdr:spPr>
        <a:xfrm>
          <a:off x="38100" y="5200650"/>
          <a:ext cx="6667500"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fourth quarterly report to Bursa Malaysia Securities Berhad.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47</xdr:row>
      <xdr:rowOff>47625</xdr:rowOff>
    </xdr:from>
    <xdr:ext cx="76200" cy="200025"/>
    <xdr:sp>
      <xdr:nvSpPr>
        <xdr:cNvPr id="1" name="TextBox 2"/>
        <xdr:cNvSpPr txBox="1">
          <a:spLocks noChangeArrowheads="1"/>
        </xdr:cNvSpPr>
      </xdr:nvSpPr>
      <xdr:spPr>
        <a:xfrm>
          <a:off x="3028950" y="7705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39</xdr:row>
      <xdr:rowOff>76200</xdr:rowOff>
    </xdr:from>
    <xdr:to>
      <xdr:col>4</xdr:col>
      <xdr:colOff>838200</xdr:colOff>
      <xdr:row>43</xdr:row>
      <xdr:rowOff>28575</xdr:rowOff>
    </xdr:to>
    <xdr:sp>
      <xdr:nvSpPr>
        <xdr:cNvPr id="2" name="TextBox 3"/>
        <xdr:cNvSpPr txBox="1">
          <a:spLocks noChangeArrowheads="1"/>
        </xdr:cNvSpPr>
      </xdr:nvSpPr>
      <xdr:spPr>
        <a:xfrm>
          <a:off x="9525" y="6438900"/>
          <a:ext cx="4943475"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accompanying explanatory notes attached to the interim financial statements.</a:t>
          </a:r>
        </a:p>
      </xdr:txBody>
    </xdr:sp>
    <xdr:clientData/>
  </xdr:twoCellAnchor>
  <xdr:twoCellAnchor>
    <xdr:from>
      <xdr:col>0</xdr:col>
      <xdr:colOff>9525</xdr:colOff>
      <xdr:row>35</xdr:row>
      <xdr:rowOff>9525</xdr:rowOff>
    </xdr:from>
    <xdr:to>
      <xdr:col>4</xdr:col>
      <xdr:colOff>790575</xdr:colOff>
      <xdr:row>39</xdr:row>
      <xdr:rowOff>9525</xdr:rowOff>
    </xdr:to>
    <xdr:sp>
      <xdr:nvSpPr>
        <xdr:cNvPr id="3" name="TextBox 4"/>
        <xdr:cNvSpPr txBox="1">
          <a:spLocks noChangeArrowheads="1"/>
        </xdr:cNvSpPr>
      </xdr:nvSpPr>
      <xdr:spPr>
        <a:xfrm>
          <a:off x="9525" y="5715000"/>
          <a:ext cx="4895850" cy="6572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January 2005 has been prepared on the basis that the acquisitions of subsidiary companies namely BCM Electronics Corporation Sdn Bhd and Comintel Sdn Bhd were completed on 11 June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66675</xdr:rowOff>
    </xdr:from>
    <xdr:to>
      <xdr:col>8</xdr:col>
      <xdr:colOff>419100</xdr:colOff>
      <xdr:row>35</xdr:row>
      <xdr:rowOff>19050</xdr:rowOff>
    </xdr:to>
    <xdr:sp>
      <xdr:nvSpPr>
        <xdr:cNvPr id="1" name="Text 18"/>
        <xdr:cNvSpPr txBox="1">
          <a:spLocks noChangeArrowheads="1"/>
        </xdr:cNvSpPr>
      </xdr:nvSpPr>
      <xdr:spPr>
        <a:xfrm>
          <a:off x="314325" y="4276725"/>
          <a:ext cx="5886450" cy="1409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was incorporated in Malaysia under the Companies Act, 1965 on 2 October 2003 as a private limited company under the name of Comintel Corporation Sdn. Bhd. On 10 November 2003, it was converted to a public limited company and adopted its present name. As at todate, the accounts of the Company have not been audited.
The auditors’ reports  on the financial statements of Comcorp's subsidiaries, namely BCM Electronics Corporation Sdn. Bhd. (year ended 30 September 2003) and Comintel Sdn. Bhd. Group of companies (year ended 31 January 2004) were not qualified.</a:t>
          </a:r>
        </a:p>
      </xdr:txBody>
    </xdr:sp>
    <xdr:clientData/>
  </xdr:twoCellAnchor>
  <xdr:twoCellAnchor>
    <xdr:from>
      <xdr:col>1</xdr:col>
      <xdr:colOff>9525</xdr:colOff>
      <xdr:row>67</xdr:row>
      <xdr:rowOff>9525</xdr:rowOff>
    </xdr:from>
    <xdr:to>
      <xdr:col>8</xdr:col>
      <xdr:colOff>409575</xdr:colOff>
      <xdr:row>69</xdr:row>
      <xdr:rowOff>142875</xdr:rowOff>
    </xdr:to>
    <xdr:sp>
      <xdr:nvSpPr>
        <xdr:cNvPr id="2" name="Text 18"/>
        <xdr:cNvSpPr txBox="1">
          <a:spLocks noChangeArrowheads="1"/>
        </xdr:cNvSpPr>
      </xdr:nvSpPr>
      <xdr:spPr>
        <a:xfrm>
          <a:off x="314325" y="10858500"/>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91</xdr:row>
      <xdr:rowOff>9525</xdr:rowOff>
    </xdr:from>
    <xdr:to>
      <xdr:col>8</xdr:col>
      <xdr:colOff>419100</xdr:colOff>
      <xdr:row>107</xdr:row>
      <xdr:rowOff>104775</xdr:rowOff>
    </xdr:to>
    <xdr:sp>
      <xdr:nvSpPr>
        <xdr:cNvPr id="3" name="Text 18"/>
        <xdr:cNvSpPr txBox="1">
          <a:spLocks noChangeArrowheads="1"/>
        </xdr:cNvSpPr>
      </xdr:nvSpPr>
      <xdr:spPr>
        <a:xfrm>
          <a:off x="314325" y="14744700"/>
          <a:ext cx="5886450" cy="268605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73</xdr:row>
      <xdr:rowOff>9525</xdr:rowOff>
    </xdr:from>
    <xdr:to>
      <xdr:col>8</xdr:col>
      <xdr:colOff>457200</xdr:colOff>
      <xdr:row>87</xdr:row>
      <xdr:rowOff>123825</xdr:rowOff>
    </xdr:to>
    <xdr:sp>
      <xdr:nvSpPr>
        <xdr:cNvPr id="4" name="Text 18"/>
        <xdr:cNvSpPr txBox="1">
          <a:spLocks noChangeArrowheads="1"/>
        </xdr:cNvSpPr>
      </xdr:nvSpPr>
      <xdr:spPr>
        <a:xfrm>
          <a:off x="314325" y="11830050"/>
          <a:ext cx="5924550" cy="2381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except for the following:- 
In conjunction with the admission to the Official List and the listing of and quotation for the entire issued and paid-up share capital of Comcorp on the Second Board of BMSB, the following restructuring was undertaken:-
(i) Comcorp acquired the entire share capital of BCM, comprising 32,869,878 ordinary shares of RM1 each for a total purchase consideration of RM46,365,822 satisfied wholly by the issuance of 68,957,859 new Comcorp shares at an issue price of approximately RM0.67 per ordinary share; 
(ii) Comcorp acquired the entire share capital of Comintel, comprising 13,000,000 ordinary shares of RM1 each for a total purchase consideration of RM34,709,645 satisfied wholly by the issuance of 51,622,137 new Comcorp shares at an issue price of approximately RM0.67 per ordinary share.
The acquisitions were completed on 11 June 2004. 
</a:t>
          </a:r>
        </a:p>
      </xdr:txBody>
    </xdr:sp>
    <xdr:clientData/>
  </xdr:twoCellAnchor>
  <xdr:twoCellAnchor>
    <xdr:from>
      <xdr:col>1</xdr:col>
      <xdr:colOff>9525</xdr:colOff>
      <xdr:row>111</xdr:row>
      <xdr:rowOff>9525</xdr:rowOff>
    </xdr:from>
    <xdr:to>
      <xdr:col>8</xdr:col>
      <xdr:colOff>485775</xdr:colOff>
      <xdr:row>114</xdr:row>
      <xdr:rowOff>0</xdr:rowOff>
    </xdr:to>
    <xdr:sp>
      <xdr:nvSpPr>
        <xdr:cNvPr id="5" name="Text 18"/>
        <xdr:cNvSpPr txBox="1">
          <a:spLocks noChangeArrowheads="1"/>
        </xdr:cNvSpPr>
      </xdr:nvSpPr>
      <xdr:spPr>
        <a:xfrm>
          <a:off x="314325" y="17983200"/>
          <a:ext cx="59531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January 2005, total bank guarantee outstanding relating to performance and tenders amounted to RM26.216 million.</a:t>
          </a:r>
        </a:p>
      </xdr:txBody>
    </xdr:sp>
    <xdr:clientData/>
  </xdr:twoCellAnchor>
  <xdr:twoCellAnchor>
    <xdr:from>
      <xdr:col>1</xdr:col>
      <xdr:colOff>9525</xdr:colOff>
      <xdr:row>147</xdr:row>
      <xdr:rowOff>152400</xdr:rowOff>
    </xdr:from>
    <xdr:to>
      <xdr:col>8</xdr:col>
      <xdr:colOff>485775</xdr:colOff>
      <xdr:row>153</xdr:row>
      <xdr:rowOff>95250</xdr:rowOff>
    </xdr:to>
    <xdr:sp>
      <xdr:nvSpPr>
        <xdr:cNvPr id="6" name="Text 18"/>
        <xdr:cNvSpPr txBox="1">
          <a:spLocks noChangeArrowheads="1"/>
        </xdr:cNvSpPr>
      </xdr:nvSpPr>
      <xdr:spPr>
        <a:xfrm>
          <a:off x="314325" y="23745825"/>
          <a:ext cx="5953125" cy="914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fourth quarter ended 31 January 2005, the Group recorded a revenue of RM76.847 million and profit after tax of RM7.597 million.  
</a:t>
          </a:r>
          <a:r>
            <a:rPr lang="en-US" cap="none" sz="1000" b="0" i="0" u="none" baseline="0">
              <a:latin typeface="Times New Roman"/>
              <a:ea typeface="Times New Roman"/>
              <a:cs typeface="Times New Roman"/>
            </a:rPr>
            <a:t>
There is no comparison with the corresponding period’s results because this is the fourth set of consolidated results of the Group submitted to Bursa Malaysia.</a:t>
          </a:r>
        </a:p>
      </xdr:txBody>
    </xdr:sp>
    <xdr:clientData/>
  </xdr:twoCellAnchor>
  <xdr:twoCellAnchor>
    <xdr:from>
      <xdr:col>1</xdr:col>
      <xdr:colOff>19050</xdr:colOff>
      <xdr:row>157</xdr:row>
      <xdr:rowOff>38100</xdr:rowOff>
    </xdr:from>
    <xdr:to>
      <xdr:col>8</xdr:col>
      <xdr:colOff>476250</xdr:colOff>
      <xdr:row>162</xdr:row>
      <xdr:rowOff>0</xdr:rowOff>
    </xdr:to>
    <xdr:sp>
      <xdr:nvSpPr>
        <xdr:cNvPr id="7" name="Text 18"/>
        <xdr:cNvSpPr txBox="1">
          <a:spLocks noChangeArrowheads="1"/>
        </xdr:cNvSpPr>
      </xdr:nvSpPr>
      <xdr:spPr>
        <a:xfrm>
          <a:off x="323850" y="25250775"/>
          <a:ext cx="5934075" cy="771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For the fourth quarter ended 31 January 2005, the Group recorded a Profit before tax of RM 5.418 million. 
There is no comparison with the preceding  year's quarter results because this is the fourth set of consolidated results of the Group submitted to Bursa Malaysia.</a:t>
          </a:r>
        </a:p>
      </xdr:txBody>
    </xdr:sp>
    <xdr:clientData/>
  </xdr:twoCellAnchor>
  <xdr:twoCellAnchor>
    <xdr:from>
      <xdr:col>1</xdr:col>
      <xdr:colOff>9525</xdr:colOff>
      <xdr:row>177</xdr:row>
      <xdr:rowOff>9525</xdr:rowOff>
    </xdr:from>
    <xdr:to>
      <xdr:col>8</xdr:col>
      <xdr:colOff>476250</xdr:colOff>
      <xdr:row>178</xdr:row>
      <xdr:rowOff>152400</xdr:rowOff>
    </xdr:to>
    <xdr:sp>
      <xdr:nvSpPr>
        <xdr:cNvPr id="8" name="Text 18"/>
        <xdr:cNvSpPr txBox="1">
          <a:spLocks noChangeArrowheads="1"/>
        </xdr:cNvSpPr>
      </xdr:nvSpPr>
      <xdr:spPr>
        <a:xfrm>
          <a:off x="314325" y="28460700"/>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Group’s performance for the forseeable future is expected to be good.</a:t>
          </a:r>
        </a:p>
      </xdr:txBody>
    </xdr:sp>
    <xdr:clientData/>
  </xdr:twoCellAnchor>
  <xdr:twoCellAnchor>
    <xdr:from>
      <xdr:col>1</xdr:col>
      <xdr:colOff>9525</xdr:colOff>
      <xdr:row>64</xdr:row>
      <xdr:rowOff>0</xdr:rowOff>
    </xdr:from>
    <xdr:to>
      <xdr:col>8</xdr:col>
      <xdr:colOff>409575</xdr:colOff>
      <xdr:row>64</xdr:row>
      <xdr:rowOff>0</xdr:rowOff>
    </xdr:to>
    <xdr:sp>
      <xdr:nvSpPr>
        <xdr:cNvPr id="9" name="Text 18"/>
        <xdr:cNvSpPr txBox="1">
          <a:spLocks noChangeArrowheads="1"/>
        </xdr:cNvSpPr>
      </xdr:nvSpPr>
      <xdr:spPr>
        <a:xfrm>
          <a:off x="314325" y="10363200"/>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191</xdr:row>
      <xdr:rowOff>0</xdr:rowOff>
    </xdr:from>
    <xdr:to>
      <xdr:col>8</xdr:col>
      <xdr:colOff>523875</xdr:colOff>
      <xdr:row>191</xdr:row>
      <xdr:rowOff>0</xdr:rowOff>
    </xdr:to>
    <xdr:sp>
      <xdr:nvSpPr>
        <xdr:cNvPr id="10" name="Text 18"/>
        <xdr:cNvSpPr txBox="1">
          <a:spLocks noChangeArrowheads="1"/>
        </xdr:cNvSpPr>
      </xdr:nvSpPr>
      <xdr:spPr>
        <a:xfrm>
          <a:off x="314325" y="30718125"/>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212</xdr:row>
      <xdr:rowOff>9525</xdr:rowOff>
    </xdr:from>
    <xdr:to>
      <xdr:col>8</xdr:col>
      <xdr:colOff>371475</xdr:colOff>
      <xdr:row>215</xdr:row>
      <xdr:rowOff>0</xdr:rowOff>
    </xdr:to>
    <xdr:sp>
      <xdr:nvSpPr>
        <xdr:cNvPr id="11" name="Text 18"/>
        <xdr:cNvSpPr txBox="1">
          <a:spLocks noChangeArrowheads="1"/>
        </xdr:cNvSpPr>
      </xdr:nvSpPr>
      <xdr:spPr>
        <a:xfrm>
          <a:off x="314325" y="33985200"/>
          <a:ext cx="58388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218</xdr:row>
      <xdr:rowOff>9525</xdr:rowOff>
    </xdr:from>
    <xdr:to>
      <xdr:col>8</xdr:col>
      <xdr:colOff>438150</xdr:colOff>
      <xdr:row>222</xdr:row>
      <xdr:rowOff>0</xdr:rowOff>
    </xdr:to>
    <xdr:sp>
      <xdr:nvSpPr>
        <xdr:cNvPr id="12" name="Text 18"/>
        <xdr:cNvSpPr txBox="1">
          <a:spLocks noChangeArrowheads="1"/>
        </xdr:cNvSpPr>
      </xdr:nvSpPr>
      <xdr:spPr>
        <a:xfrm>
          <a:off x="314325" y="34956750"/>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225</xdr:row>
      <xdr:rowOff>142875</xdr:rowOff>
    </xdr:from>
    <xdr:to>
      <xdr:col>8</xdr:col>
      <xdr:colOff>485775</xdr:colOff>
      <xdr:row>230</xdr:row>
      <xdr:rowOff>19050</xdr:rowOff>
    </xdr:to>
    <xdr:sp>
      <xdr:nvSpPr>
        <xdr:cNvPr id="13" name="Text 18"/>
        <xdr:cNvSpPr txBox="1">
          <a:spLocks noChangeArrowheads="1"/>
        </xdr:cNvSpPr>
      </xdr:nvSpPr>
      <xdr:spPr>
        <a:xfrm>
          <a:off x="314325" y="36223575"/>
          <a:ext cx="5953125" cy="685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274</xdr:row>
      <xdr:rowOff>9525</xdr:rowOff>
    </xdr:from>
    <xdr:to>
      <xdr:col>8</xdr:col>
      <xdr:colOff>333375</xdr:colOff>
      <xdr:row>276</xdr:row>
      <xdr:rowOff>85725</xdr:rowOff>
    </xdr:to>
    <xdr:sp>
      <xdr:nvSpPr>
        <xdr:cNvPr id="14" name="Text 18"/>
        <xdr:cNvSpPr txBox="1">
          <a:spLocks noChangeArrowheads="1"/>
        </xdr:cNvSpPr>
      </xdr:nvSpPr>
      <xdr:spPr>
        <a:xfrm>
          <a:off x="314325" y="44062650"/>
          <a:ext cx="58007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280</xdr:row>
      <xdr:rowOff>9525</xdr:rowOff>
    </xdr:from>
    <xdr:to>
      <xdr:col>8</xdr:col>
      <xdr:colOff>447675</xdr:colOff>
      <xdr:row>283</xdr:row>
      <xdr:rowOff>0</xdr:rowOff>
    </xdr:to>
    <xdr:sp>
      <xdr:nvSpPr>
        <xdr:cNvPr id="15" name="Text 18"/>
        <xdr:cNvSpPr txBox="1">
          <a:spLocks noChangeArrowheads="1"/>
        </xdr:cNvSpPr>
      </xdr:nvSpPr>
      <xdr:spPr>
        <a:xfrm>
          <a:off x="314325" y="45034200"/>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9</xdr:row>
      <xdr:rowOff>0</xdr:rowOff>
    </xdr:from>
    <xdr:to>
      <xdr:col>8</xdr:col>
      <xdr:colOff>428625</xdr:colOff>
      <xdr:row>23</xdr:row>
      <xdr:rowOff>85725</xdr:rowOff>
    </xdr:to>
    <xdr:sp>
      <xdr:nvSpPr>
        <xdr:cNvPr id="16" name="TextBox 16"/>
        <xdr:cNvSpPr txBox="1">
          <a:spLocks noChangeArrowheads="1"/>
        </xdr:cNvSpPr>
      </xdr:nvSpPr>
      <xdr:spPr>
        <a:xfrm>
          <a:off x="314325" y="1457325"/>
          <a:ext cx="5895975" cy="23526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compliance with FRS 134, Interim Financial Reporting and Chapter 9 Part K of the Listing Requirements of Bursa Malaysia Securities Berhad ("Bursa Malaysia"). 
The interim financial statements have been prepared on the basis that the acquisitions of the subsidiary companies (as disclosed in Note 8) were completed on 11 June 2004.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the subsidiary companies of Comintel Corporation Bhd (Comcorp).
</a:t>
          </a:r>
        </a:p>
      </xdr:txBody>
    </xdr:sp>
    <xdr:clientData/>
  </xdr:twoCellAnchor>
  <xdr:twoCellAnchor>
    <xdr:from>
      <xdr:col>1</xdr:col>
      <xdr:colOff>19050</xdr:colOff>
      <xdr:row>56</xdr:row>
      <xdr:rowOff>28575</xdr:rowOff>
    </xdr:from>
    <xdr:to>
      <xdr:col>8</xdr:col>
      <xdr:colOff>514350</xdr:colOff>
      <xdr:row>59</xdr:row>
      <xdr:rowOff>0</xdr:rowOff>
    </xdr:to>
    <xdr:sp>
      <xdr:nvSpPr>
        <xdr:cNvPr id="17" name="TextBox 17"/>
        <xdr:cNvSpPr txBox="1">
          <a:spLocks noChangeArrowheads="1"/>
        </xdr:cNvSpPr>
      </xdr:nvSpPr>
      <xdr:spPr>
        <a:xfrm>
          <a:off x="323850" y="9096375"/>
          <a:ext cx="597217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 save for those disclosed in notes 8 and 9.</a:t>
          </a:r>
        </a:p>
      </xdr:txBody>
    </xdr:sp>
    <xdr:clientData/>
  </xdr:twoCellAnchor>
  <xdr:twoCellAnchor>
    <xdr:from>
      <xdr:col>0</xdr:col>
      <xdr:colOff>276225</xdr:colOff>
      <xdr:row>333</xdr:row>
      <xdr:rowOff>0</xdr:rowOff>
    </xdr:from>
    <xdr:to>
      <xdr:col>8</xdr:col>
      <xdr:colOff>247650</xdr:colOff>
      <xdr:row>333</xdr:row>
      <xdr:rowOff>0</xdr:rowOff>
    </xdr:to>
    <xdr:sp>
      <xdr:nvSpPr>
        <xdr:cNvPr id="18" name="TextBox 18"/>
        <xdr:cNvSpPr txBox="1">
          <a:spLocks noChangeArrowheads="1"/>
        </xdr:cNvSpPr>
      </xdr:nvSpPr>
      <xdr:spPr>
        <a:xfrm>
          <a:off x="276225" y="53644800"/>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108</xdr:row>
      <xdr:rowOff>0</xdr:rowOff>
    </xdr:from>
    <xdr:to>
      <xdr:col>8</xdr:col>
      <xdr:colOff>514350</xdr:colOff>
      <xdr:row>108</xdr:row>
      <xdr:rowOff>0</xdr:rowOff>
    </xdr:to>
    <xdr:sp>
      <xdr:nvSpPr>
        <xdr:cNvPr id="19" name="TextBox 19"/>
        <xdr:cNvSpPr txBox="1">
          <a:spLocks noChangeArrowheads="1"/>
        </xdr:cNvSpPr>
      </xdr:nvSpPr>
      <xdr:spPr>
        <a:xfrm>
          <a:off x="323850" y="17487900"/>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108</xdr:row>
      <xdr:rowOff>0</xdr:rowOff>
    </xdr:from>
    <xdr:to>
      <xdr:col>8</xdr:col>
      <xdr:colOff>447675</xdr:colOff>
      <xdr:row>108</xdr:row>
      <xdr:rowOff>0</xdr:rowOff>
    </xdr:to>
    <xdr:sp>
      <xdr:nvSpPr>
        <xdr:cNvPr id="20" name="TextBox 20"/>
        <xdr:cNvSpPr txBox="1">
          <a:spLocks noChangeArrowheads="1"/>
        </xdr:cNvSpPr>
      </xdr:nvSpPr>
      <xdr:spPr>
        <a:xfrm>
          <a:off x="304800" y="17487900"/>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351</xdr:row>
      <xdr:rowOff>0</xdr:rowOff>
    </xdr:from>
    <xdr:to>
      <xdr:col>8</xdr:col>
      <xdr:colOff>247650</xdr:colOff>
      <xdr:row>358</xdr:row>
      <xdr:rowOff>38100</xdr:rowOff>
    </xdr:to>
    <xdr:sp>
      <xdr:nvSpPr>
        <xdr:cNvPr id="21" name="TextBox 21"/>
        <xdr:cNvSpPr txBox="1">
          <a:spLocks noChangeArrowheads="1"/>
        </xdr:cNvSpPr>
      </xdr:nvSpPr>
      <xdr:spPr>
        <a:xfrm>
          <a:off x="276225" y="56597550"/>
          <a:ext cx="5753100" cy="117157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Kuala Lumpur
Company Secretary MIA 11139                                                                                 31 March 2005  </a:t>
          </a:r>
        </a:p>
      </xdr:txBody>
    </xdr:sp>
    <xdr:clientData/>
  </xdr:twoCellAnchor>
  <xdr:twoCellAnchor>
    <xdr:from>
      <xdr:col>1</xdr:col>
      <xdr:colOff>9525</xdr:colOff>
      <xdr:row>240</xdr:row>
      <xdr:rowOff>0</xdr:rowOff>
    </xdr:from>
    <xdr:to>
      <xdr:col>8</xdr:col>
      <xdr:colOff>485775</xdr:colOff>
      <xdr:row>240</xdr:row>
      <xdr:rowOff>0</xdr:rowOff>
    </xdr:to>
    <xdr:sp>
      <xdr:nvSpPr>
        <xdr:cNvPr id="22" name="Text 18"/>
        <xdr:cNvSpPr txBox="1">
          <a:spLocks noChangeArrowheads="1"/>
        </xdr:cNvSpPr>
      </xdr:nvSpPr>
      <xdr:spPr>
        <a:xfrm>
          <a:off x="314325" y="38519100"/>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277</xdr:row>
      <xdr:rowOff>0</xdr:rowOff>
    </xdr:from>
    <xdr:to>
      <xdr:col>8</xdr:col>
      <xdr:colOff>333375</xdr:colOff>
      <xdr:row>277</xdr:row>
      <xdr:rowOff>0</xdr:rowOff>
    </xdr:to>
    <xdr:sp>
      <xdr:nvSpPr>
        <xdr:cNvPr id="23" name="Text 18"/>
        <xdr:cNvSpPr txBox="1">
          <a:spLocks noChangeArrowheads="1"/>
        </xdr:cNvSpPr>
      </xdr:nvSpPr>
      <xdr:spPr>
        <a:xfrm>
          <a:off x="314325" y="4453890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38</xdr:row>
      <xdr:rowOff>0</xdr:rowOff>
    </xdr:from>
    <xdr:to>
      <xdr:col>8</xdr:col>
      <xdr:colOff>419100</xdr:colOff>
      <xdr:row>38</xdr:row>
      <xdr:rowOff>0</xdr:rowOff>
    </xdr:to>
    <xdr:sp>
      <xdr:nvSpPr>
        <xdr:cNvPr id="24" name="Text 18"/>
        <xdr:cNvSpPr txBox="1">
          <a:spLocks noChangeArrowheads="1"/>
        </xdr:cNvSpPr>
      </xdr:nvSpPr>
      <xdr:spPr>
        <a:xfrm>
          <a:off x="314325" y="61531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338</xdr:row>
      <xdr:rowOff>0</xdr:rowOff>
    </xdr:from>
    <xdr:to>
      <xdr:col>8</xdr:col>
      <xdr:colOff>247650</xdr:colOff>
      <xdr:row>338</xdr:row>
      <xdr:rowOff>0</xdr:rowOff>
    </xdr:to>
    <xdr:sp>
      <xdr:nvSpPr>
        <xdr:cNvPr id="25" name="TextBox 25"/>
        <xdr:cNvSpPr txBox="1">
          <a:spLocks noChangeArrowheads="1"/>
        </xdr:cNvSpPr>
      </xdr:nvSpPr>
      <xdr:spPr>
        <a:xfrm>
          <a:off x="276225" y="5447347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28575</xdr:colOff>
      <xdr:row>165</xdr:row>
      <xdr:rowOff>38100</xdr:rowOff>
    </xdr:from>
    <xdr:to>
      <xdr:col>8</xdr:col>
      <xdr:colOff>495300</xdr:colOff>
      <xdr:row>168</xdr:row>
      <xdr:rowOff>28575</xdr:rowOff>
    </xdr:to>
    <xdr:sp>
      <xdr:nvSpPr>
        <xdr:cNvPr id="26" name="Text 18"/>
        <xdr:cNvSpPr txBox="1">
          <a:spLocks noChangeArrowheads="1"/>
        </xdr:cNvSpPr>
      </xdr:nvSpPr>
      <xdr:spPr>
        <a:xfrm>
          <a:off x="333375" y="26546175"/>
          <a:ext cx="5943600"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stated in the propectus of the Company dated 28 July 2004, the estimated profit after tax and minority interest for the year ended 31 January 2005 is RM15.018 million. There is no variance of more than 10% of actual profit after tax from the forecast.</a:t>
          </a:r>
        </a:p>
      </xdr:txBody>
    </xdr:sp>
    <xdr:clientData/>
  </xdr:twoCellAnchor>
  <xdr:twoCellAnchor>
    <xdr:from>
      <xdr:col>1</xdr:col>
      <xdr:colOff>9525</xdr:colOff>
      <xdr:row>38</xdr:row>
      <xdr:rowOff>9525</xdr:rowOff>
    </xdr:from>
    <xdr:to>
      <xdr:col>8</xdr:col>
      <xdr:colOff>419100</xdr:colOff>
      <xdr:row>42</xdr:row>
      <xdr:rowOff>123825</xdr:rowOff>
    </xdr:to>
    <xdr:sp>
      <xdr:nvSpPr>
        <xdr:cNvPr id="27" name="Text 18"/>
        <xdr:cNvSpPr txBox="1">
          <a:spLocks noChangeArrowheads="1"/>
        </xdr:cNvSpPr>
      </xdr:nvSpPr>
      <xdr:spPr>
        <a:xfrm>
          <a:off x="314325" y="6162675"/>
          <a:ext cx="5886450" cy="762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Although a significant portion of the Group's revenue is derived from the manufacturing of electronic components, because of its wide ranging manufacturing capabilities and its focus on commercial and industrial electronic sector, the Group's operations have not been materially affected by seasonal changes in the demand of the electronic industry.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workbookViewId="0" topLeftCell="A6">
      <selection activeCell="C6" sqref="C6"/>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2.28125" style="6" customWidth="1"/>
    <col min="10" max="16384" width="9.140625" style="5" customWidth="1"/>
  </cols>
  <sheetData>
    <row r="1" spans="1:9" ht="12.75">
      <c r="A1" s="7" t="s">
        <v>96</v>
      </c>
      <c r="B1" s="7"/>
      <c r="C1" s="7"/>
      <c r="D1" s="7"/>
      <c r="E1" s="7"/>
      <c r="F1" s="7"/>
      <c r="G1" s="7"/>
      <c r="H1" s="7"/>
      <c r="I1" s="7"/>
    </row>
    <row r="2" spans="1:9" ht="12.75">
      <c r="A2" s="8" t="s">
        <v>97</v>
      </c>
      <c r="B2" s="8"/>
      <c r="C2" s="7"/>
      <c r="D2" s="7"/>
      <c r="E2" s="7"/>
      <c r="F2" s="7"/>
      <c r="G2" s="7"/>
      <c r="H2" s="7"/>
      <c r="I2" s="7"/>
    </row>
    <row r="3" spans="1:9" ht="12.75">
      <c r="A3" s="8"/>
      <c r="B3" s="8"/>
      <c r="C3" s="7"/>
      <c r="D3" s="7"/>
      <c r="E3" s="7"/>
      <c r="F3" s="7"/>
      <c r="G3" s="7"/>
      <c r="H3" s="7"/>
      <c r="I3" s="7"/>
    </row>
    <row r="5" spans="1:2" ht="12.75">
      <c r="A5" s="9" t="s">
        <v>25</v>
      </c>
      <c r="B5" s="9"/>
    </row>
    <row r="6" spans="1:2" ht="12.75">
      <c r="A6" s="9" t="s">
        <v>171</v>
      </c>
      <c r="B6" s="9"/>
    </row>
    <row r="7" spans="1:3" ht="12.75">
      <c r="A7" s="9" t="s">
        <v>20</v>
      </c>
      <c r="B7" s="9"/>
      <c r="C7" s="6"/>
    </row>
    <row r="8" spans="1:3" ht="12.75">
      <c r="A8" s="9"/>
      <c r="B8" s="9"/>
      <c r="C8" s="6"/>
    </row>
    <row r="9" spans="1:9" ht="12.75">
      <c r="A9" s="9"/>
      <c r="B9" s="9"/>
      <c r="C9" s="121" t="s">
        <v>26</v>
      </c>
      <c r="D9" s="121"/>
      <c r="E9" s="121"/>
      <c r="G9" s="121" t="s">
        <v>31</v>
      </c>
      <c r="H9" s="121"/>
      <c r="I9" s="121"/>
    </row>
    <row r="10" spans="3:9" ht="12.75">
      <c r="C10" s="6" t="s">
        <v>144</v>
      </c>
      <c r="D10" s="6"/>
      <c r="E10" s="6" t="s">
        <v>28</v>
      </c>
      <c r="F10" s="6"/>
      <c r="G10" s="6" t="s">
        <v>144</v>
      </c>
      <c r="H10" s="6"/>
      <c r="I10" s="6" t="s">
        <v>28</v>
      </c>
    </row>
    <row r="11" spans="3:11" ht="12.75">
      <c r="C11" s="6" t="s">
        <v>130</v>
      </c>
      <c r="D11" s="6"/>
      <c r="E11" s="6" t="s">
        <v>29</v>
      </c>
      <c r="F11" s="6"/>
      <c r="G11" s="6" t="s">
        <v>27</v>
      </c>
      <c r="H11" s="6"/>
      <c r="I11" s="6" t="s">
        <v>29</v>
      </c>
      <c r="K11" s="6"/>
    </row>
    <row r="12" spans="3:11" ht="12.75">
      <c r="C12" s="6" t="s">
        <v>22</v>
      </c>
      <c r="D12" s="6"/>
      <c r="E12" s="6" t="s">
        <v>22</v>
      </c>
      <c r="F12" s="6"/>
      <c r="G12" s="6" t="s">
        <v>30</v>
      </c>
      <c r="H12" s="6"/>
      <c r="I12" s="6" t="s">
        <v>36</v>
      </c>
      <c r="K12" s="6"/>
    </row>
    <row r="13" spans="3:11" ht="12.75">
      <c r="C13" s="10" t="s">
        <v>172</v>
      </c>
      <c r="D13" s="10"/>
      <c r="E13" s="10" t="s">
        <v>157</v>
      </c>
      <c r="F13" s="10"/>
      <c r="G13" s="10" t="s">
        <v>172</v>
      </c>
      <c r="H13" s="10"/>
      <c r="I13" s="10" t="s">
        <v>157</v>
      </c>
      <c r="K13" s="6"/>
    </row>
    <row r="14" spans="2:11" ht="12.75">
      <c r="B14" s="6" t="s">
        <v>128</v>
      </c>
      <c r="C14" s="6" t="s">
        <v>5</v>
      </c>
      <c r="E14" s="6" t="s">
        <v>5</v>
      </c>
      <c r="G14" s="6" t="s">
        <v>5</v>
      </c>
      <c r="I14" s="6" t="s">
        <v>5</v>
      </c>
      <c r="K14" s="6"/>
    </row>
    <row r="15" ht="12.75">
      <c r="B15" s="6"/>
    </row>
    <row r="16" spans="1:9" s="11" customFormat="1" ht="12.75">
      <c r="A16" s="11" t="s">
        <v>7</v>
      </c>
      <c r="B16" s="12"/>
      <c r="C16" s="11">
        <f>76297+550</f>
        <v>76847</v>
      </c>
      <c r="E16" s="12">
        <v>0</v>
      </c>
      <c r="G16" s="11">
        <v>361506</v>
      </c>
      <c r="I16" s="12">
        <v>0</v>
      </c>
    </row>
    <row r="17" spans="2:9" s="11" customFormat="1" ht="12.75">
      <c r="B17" s="12"/>
      <c r="E17" s="12"/>
      <c r="I17" s="12"/>
    </row>
    <row r="18" spans="1:9" s="11" customFormat="1" ht="12.75">
      <c r="A18" s="11" t="s">
        <v>10</v>
      </c>
      <c r="B18" s="12"/>
      <c r="C18" s="11">
        <v>-69283</v>
      </c>
      <c r="E18" s="12">
        <v>0</v>
      </c>
      <c r="G18" s="11">
        <v>-323664</v>
      </c>
      <c r="I18" s="12">
        <v>0</v>
      </c>
    </row>
    <row r="19" spans="2:9" s="11" customFormat="1" ht="12.75">
      <c r="B19" s="12"/>
      <c r="C19" s="13"/>
      <c r="E19" s="13"/>
      <c r="G19" s="13"/>
      <c r="I19" s="13"/>
    </row>
    <row r="20" spans="1:11" s="11" customFormat="1" ht="12.75">
      <c r="A20" s="11" t="s">
        <v>37</v>
      </c>
      <c r="B20" s="12"/>
      <c r="C20" s="11">
        <f>SUM(C16:C19)</f>
        <v>7564</v>
      </c>
      <c r="E20" s="11">
        <f>SUM(E16:E19)</f>
        <v>0</v>
      </c>
      <c r="G20" s="11">
        <f>SUM(G16:G19)</f>
        <v>37842</v>
      </c>
      <c r="I20" s="11">
        <f>SUM(I16:I19)</f>
        <v>0</v>
      </c>
      <c r="K20" s="98"/>
    </row>
    <row r="21" spans="2:11" s="11" customFormat="1" ht="12.75">
      <c r="B21" s="12"/>
      <c r="E21" s="12"/>
      <c r="I21" s="12"/>
      <c r="K21"/>
    </row>
    <row r="22" spans="1:11" s="11" customFormat="1" ht="12.75">
      <c r="A22" s="5" t="s">
        <v>38</v>
      </c>
      <c r="B22" s="6"/>
      <c r="C22" s="11">
        <f>-6500+45-231</f>
        <v>-6686</v>
      </c>
      <c r="E22" s="12">
        <v>0</v>
      </c>
      <c r="G22" s="11">
        <f>-23310+1</f>
        <v>-23309</v>
      </c>
      <c r="I22" s="12">
        <v>0</v>
      </c>
      <c r="K22"/>
    </row>
    <row r="23" spans="1:11" s="11" customFormat="1" ht="12.75">
      <c r="A23" s="5"/>
      <c r="B23" s="6"/>
      <c r="E23" s="12"/>
      <c r="I23" s="12"/>
      <c r="K23"/>
    </row>
    <row r="24" spans="1:11" s="11" customFormat="1" ht="12.75">
      <c r="A24" s="5" t="s">
        <v>11</v>
      </c>
      <c r="B24" s="6"/>
      <c r="C24" s="11">
        <f>199-160+4347+624+579</f>
        <v>5589</v>
      </c>
      <c r="E24" s="12">
        <v>0</v>
      </c>
      <c r="G24" s="11">
        <f>6915+579</f>
        <v>7494</v>
      </c>
      <c r="I24" s="12">
        <v>0</v>
      </c>
      <c r="K24"/>
    </row>
    <row r="25" spans="1:11" s="11" customFormat="1" ht="12.75">
      <c r="A25" s="5"/>
      <c r="B25" s="6"/>
      <c r="C25" s="14"/>
      <c r="E25" s="14"/>
      <c r="G25" s="14"/>
      <c r="I25" s="14"/>
      <c r="K25"/>
    </row>
    <row r="26" spans="1:9" s="11" customFormat="1" ht="12.75">
      <c r="A26" s="5" t="s">
        <v>39</v>
      </c>
      <c r="B26" s="6"/>
      <c r="C26" s="12">
        <f>SUM(C20:C25)</f>
        <v>6467</v>
      </c>
      <c r="D26" s="12">
        <f>SUM(D20:D25)</f>
        <v>0</v>
      </c>
      <c r="E26" s="12">
        <f>SUM(E20:E25)</f>
        <v>0</v>
      </c>
      <c r="G26" s="12">
        <f>SUM(G20:G25)</f>
        <v>22027</v>
      </c>
      <c r="H26" s="12">
        <f>SUM(H20:H25)</f>
        <v>0</v>
      </c>
      <c r="I26" s="12">
        <f>SUM(I20:I25)</f>
        <v>0</v>
      </c>
    </row>
    <row r="27" spans="1:2" s="11" customFormat="1" ht="12.75">
      <c r="A27" s="5"/>
      <c r="B27" s="6"/>
    </row>
    <row r="28" spans="1:9" s="11" customFormat="1" ht="12.75">
      <c r="A28" s="5" t="s">
        <v>16</v>
      </c>
      <c r="B28" s="6"/>
      <c r="C28" s="12">
        <v>-1049</v>
      </c>
      <c r="E28" s="12">
        <v>0</v>
      </c>
      <c r="G28" s="12">
        <v>-4274</v>
      </c>
      <c r="I28" s="12">
        <v>0</v>
      </c>
    </row>
    <row r="29" spans="1:9" s="11" customFormat="1" ht="12.75">
      <c r="A29" s="5"/>
      <c r="B29" s="6"/>
      <c r="C29" s="14"/>
      <c r="E29" s="14"/>
      <c r="G29" s="14"/>
      <c r="I29" s="14"/>
    </row>
    <row r="30" spans="1:9" s="11" customFormat="1" ht="12.75">
      <c r="A30" s="5" t="s">
        <v>8</v>
      </c>
      <c r="B30" s="6">
        <v>11</v>
      </c>
      <c r="C30" s="12">
        <f>+C26+C28</f>
        <v>5418</v>
      </c>
      <c r="E30" s="12">
        <f>+E26+E28</f>
        <v>0</v>
      </c>
      <c r="G30" s="12">
        <f>+G26+G28</f>
        <v>17753</v>
      </c>
      <c r="I30" s="12">
        <f>+I26+I28</f>
        <v>0</v>
      </c>
    </row>
    <row r="31" spans="1:9" s="11" customFormat="1" ht="12.75">
      <c r="A31" s="5"/>
      <c r="B31" s="6"/>
      <c r="C31" s="12"/>
      <c r="E31" s="12"/>
      <c r="G31" s="12"/>
      <c r="I31" s="12"/>
    </row>
    <row r="32" spans="1:9" s="11" customFormat="1" ht="12.75">
      <c r="A32" s="5" t="s">
        <v>4</v>
      </c>
      <c r="B32" s="6">
        <v>17</v>
      </c>
      <c r="C32" s="12">
        <f>2788-609</f>
        <v>2179</v>
      </c>
      <c r="E32" s="12">
        <v>0</v>
      </c>
      <c r="G32" s="12">
        <f>-1409-1089</f>
        <v>-2498</v>
      </c>
      <c r="I32" s="12">
        <v>0</v>
      </c>
    </row>
    <row r="33" spans="1:9" s="11" customFormat="1" ht="12.75">
      <c r="A33" s="5"/>
      <c r="B33" s="6"/>
      <c r="C33" s="14"/>
      <c r="E33" s="14"/>
      <c r="G33" s="14"/>
      <c r="I33" s="14"/>
    </row>
    <row r="34" spans="1:9" s="11" customFormat="1" ht="12.75">
      <c r="A34" s="5" t="s">
        <v>40</v>
      </c>
      <c r="B34" s="6"/>
      <c r="C34" s="15">
        <f>+C30+C32</f>
        <v>7597</v>
      </c>
      <c r="E34" s="15">
        <f>+E30+E32</f>
        <v>0</v>
      </c>
      <c r="G34" s="15">
        <f>+G30+G32</f>
        <v>15255</v>
      </c>
      <c r="I34" s="15">
        <f>+I30+I32</f>
        <v>0</v>
      </c>
    </row>
    <row r="35" spans="2:9" s="11" customFormat="1" ht="12.75">
      <c r="B35" s="12"/>
      <c r="C35" s="16"/>
      <c r="D35" s="16"/>
      <c r="E35" s="4"/>
      <c r="F35" s="16"/>
      <c r="G35" s="16"/>
      <c r="H35" s="16"/>
      <c r="I35" s="4"/>
    </row>
    <row r="36" spans="1:9" s="11" customFormat="1" ht="12.75">
      <c r="A36" s="5" t="s">
        <v>14</v>
      </c>
      <c r="B36" s="6"/>
      <c r="C36" s="11">
        <v>491</v>
      </c>
      <c r="E36" s="12">
        <v>0</v>
      </c>
      <c r="G36" s="11">
        <v>1004</v>
      </c>
      <c r="I36" s="12">
        <v>0</v>
      </c>
    </row>
    <row r="37" spans="1:9" s="11" customFormat="1" ht="12.75">
      <c r="A37" s="5"/>
      <c r="B37" s="6"/>
      <c r="C37" s="14"/>
      <c r="E37" s="14"/>
      <c r="G37" s="14"/>
      <c r="I37" s="14"/>
    </row>
    <row r="38" spans="1:9" s="11" customFormat="1" ht="12.75">
      <c r="A38" s="5" t="s">
        <v>200</v>
      </c>
      <c r="B38" s="6"/>
      <c r="C38" s="15">
        <f>+C34+C36</f>
        <v>8088</v>
      </c>
      <c r="E38" s="15">
        <f>+E34+E36</f>
        <v>0</v>
      </c>
      <c r="G38" s="15">
        <f>+G34+G36</f>
        <v>16259</v>
      </c>
      <c r="I38" s="15">
        <f>+I34+I36</f>
        <v>0</v>
      </c>
    </row>
    <row r="39" spans="1:9" s="11" customFormat="1" ht="12.75">
      <c r="A39" s="5"/>
      <c r="B39" s="6"/>
      <c r="C39" s="4"/>
      <c r="E39" s="4"/>
      <c r="G39" s="4"/>
      <c r="I39" s="4"/>
    </row>
    <row r="40" spans="1:9" s="11" customFormat="1" ht="12.75">
      <c r="A40" s="5" t="s">
        <v>156</v>
      </c>
      <c r="B40" s="6"/>
      <c r="C40" s="11">
        <v>0</v>
      </c>
      <c r="E40" s="11">
        <v>0</v>
      </c>
      <c r="G40" s="11">
        <f>-1502-1000</f>
        <v>-2502</v>
      </c>
      <c r="I40" s="11">
        <v>0</v>
      </c>
    </row>
    <row r="41" spans="2:9" s="11" customFormat="1" ht="12.75">
      <c r="B41" s="12"/>
      <c r="C41" s="14"/>
      <c r="E41" s="14"/>
      <c r="G41" s="14"/>
      <c r="I41" s="14"/>
    </row>
    <row r="42" spans="1:9" s="11" customFormat="1" ht="12.75">
      <c r="A42" s="5" t="s">
        <v>166</v>
      </c>
      <c r="B42" s="6"/>
      <c r="C42" s="117">
        <f>SUM(C38:C41)</f>
        <v>8088</v>
      </c>
      <c r="D42" s="16"/>
      <c r="E42" s="117">
        <f>SUM(E34:E41)</f>
        <v>0</v>
      </c>
      <c r="F42" s="16"/>
      <c r="G42" s="117">
        <f>SUM(G38:G41)</f>
        <v>13757</v>
      </c>
      <c r="H42" s="16"/>
      <c r="I42" s="117">
        <f>SUM(I34:I41)</f>
        <v>0</v>
      </c>
    </row>
    <row r="43" spans="1:9" s="11" customFormat="1" ht="12.75">
      <c r="A43" s="5"/>
      <c r="B43" s="6"/>
      <c r="C43" s="16"/>
      <c r="D43" s="16"/>
      <c r="E43" s="16"/>
      <c r="F43" s="16"/>
      <c r="G43" s="16"/>
      <c r="H43" s="16"/>
      <c r="I43" s="16"/>
    </row>
    <row r="44" spans="1:9" s="11" customFormat="1" ht="12.75">
      <c r="A44" s="69"/>
      <c r="B44" s="70"/>
      <c r="C44" s="83"/>
      <c r="D44" s="83"/>
      <c r="E44" s="84"/>
      <c r="F44" s="83"/>
      <c r="G44" s="84"/>
      <c r="H44" s="83"/>
      <c r="I44" s="84"/>
    </row>
    <row r="45" spans="1:9" s="11" customFormat="1" ht="12.75">
      <c r="A45" s="83" t="s">
        <v>141</v>
      </c>
      <c r="B45" s="70"/>
      <c r="C45" s="83"/>
      <c r="D45" s="83"/>
      <c r="E45" s="84"/>
      <c r="F45" s="83"/>
      <c r="G45" s="84"/>
      <c r="H45" s="83"/>
      <c r="I45" s="84"/>
    </row>
    <row r="46" spans="1:9" s="11" customFormat="1" ht="12.75">
      <c r="A46" s="78" t="s">
        <v>135</v>
      </c>
      <c r="B46" s="70"/>
      <c r="C46" s="83"/>
      <c r="D46" s="83"/>
      <c r="E46" s="84"/>
      <c r="F46" s="83"/>
      <c r="G46" s="84"/>
      <c r="H46" s="83"/>
      <c r="I46" s="84"/>
    </row>
    <row r="47" spans="1:9" s="11" customFormat="1" ht="12.75">
      <c r="A47" s="78" t="s">
        <v>136</v>
      </c>
      <c r="B47" s="70">
        <v>25</v>
      </c>
      <c r="C47" s="85">
        <f>+Notes!F331</f>
        <v>5.777142857142857</v>
      </c>
      <c r="D47" s="86"/>
      <c r="E47" s="87">
        <v>0</v>
      </c>
      <c r="F47" s="86"/>
      <c r="G47" s="85">
        <f>+Notes!H331</f>
        <v>15.924528205061986</v>
      </c>
      <c r="H47" s="83"/>
      <c r="I47" s="87">
        <v>0</v>
      </c>
    </row>
    <row r="48" spans="1:9" s="11" customFormat="1" ht="12.75">
      <c r="A48" s="78" t="s">
        <v>137</v>
      </c>
      <c r="B48" s="70">
        <f>+B47</f>
        <v>25</v>
      </c>
      <c r="C48" s="85">
        <f>+Notes!F332</f>
        <v>5.777142857142857</v>
      </c>
      <c r="D48" s="86"/>
      <c r="E48" s="87">
        <v>0</v>
      </c>
      <c r="F48" s="86"/>
      <c r="G48" s="85">
        <f>+Notes!H332</f>
        <v>15.924528205061986</v>
      </c>
      <c r="H48" s="83"/>
      <c r="I48" s="87">
        <v>0</v>
      </c>
    </row>
    <row r="49" spans="1:9" s="11" customFormat="1" ht="12.75">
      <c r="A49" s="78"/>
      <c r="B49" s="70"/>
      <c r="C49" s="85"/>
      <c r="D49" s="86"/>
      <c r="E49" s="88"/>
      <c r="F49" s="86"/>
      <c r="G49" s="85"/>
      <c r="H49" s="83"/>
      <c r="I49" s="87"/>
    </row>
    <row r="50" spans="1:9" s="11" customFormat="1" ht="12.75">
      <c r="A50" s="83" t="s">
        <v>145</v>
      </c>
      <c r="B50" s="70"/>
      <c r="C50" s="83"/>
      <c r="D50" s="83"/>
      <c r="E50" s="84"/>
      <c r="F50" s="83"/>
      <c r="G50" s="84"/>
      <c r="H50" s="83"/>
      <c r="I50" s="84"/>
    </row>
    <row r="51" spans="1:9" s="11" customFormat="1" ht="12.75">
      <c r="A51" s="83" t="s">
        <v>146</v>
      </c>
      <c r="B51" s="70"/>
      <c r="C51" s="83"/>
      <c r="D51" s="83"/>
      <c r="E51" s="84"/>
      <c r="F51" s="83"/>
      <c r="G51" s="84"/>
      <c r="H51" s="83"/>
      <c r="I51" s="84"/>
    </row>
    <row r="52" spans="1:10" s="11" customFormat="1" ht="12.75">
      <c r="A52" s="78" t="s">
        <v>136</v>
      </c>
      <c r="B52" s="70">
        <f>+B48</f>
        <v>25</v>
      </c>
      <c r="C52" s="89">
        <f>+Notes!F337</f>
        <v>5.777142857142857</v>
      </c>
      <c r="D52" s="83"/>
      <c r="E52" s="87">
        <v>0</v>
      </c>
      <c r="F52" s="83"/>
      <c r="G52" s="90">
        <f>+Notes!H337</f>
        <v>9.826428571428572</v>
      </c>
      <c r="H52" s="83"/>
      <c r="I52" s="87">
        <v>0</v>
      </c>
      <c r="J52"/>
    </row>
    <row r="53" spans="1:10" s="11" customFormat="1" ht="12.75">
      <c r="A53" s="78" t="s">
        <v>137</v>
      </c>
      <c r="B53" s="70">
        <f>+B48</f>
        <v>25</v>
      </c>
      <c r="C53" s="91">
        <f>+Notes!F338</f>
        <v>5.777142857142857</v>
      </c>
      <c r="D53" s="92"/>
      <c r="E53" s="87">
        <v>0</v>
      </c>
      <c r="F53" s="92"/>
      <c r="G53" s="93">
        <f>+Notes!H338</f>
        <v>9.826428571428572</v>
      </c>
      <c r="H53" s="92"/>
      <c r="I53" s="87">
        <v>0</v>
      </c>
      <c r="J53"/>
    </row>
    <row r="54" spans="1:10" s="11" customFormat="1" ht="12.75">
      <c r="A54" s="69"/>
      <c r="B54" s="69"/>
      <c r="C54" s="91"/>
      <c r="D54" s="83"/>
      <c r="E54" s="87"/>
      <c r="F54" s="83"/>
      <c r="G54" s="91"/>
      <c r="H54" s="83"/>
      <c r="I54" s="87"/>
      <c r="J54"/>
    </row>
    <row r="55" spans="1:10" s="11" customFormat="1" ht="12.75">
      <c r="A55" s="83"/>
      <c r="B55" s="69"/>
      <c r="C55" s="94"/>
      <c r="D55" s="94"/>
      <c r="E55" s="94"/>
      <c r="F55" s="94"/>
      <c r="G55" s="94"/>
      <c r="H55" s="94"/>
      <c r="I55" s="94"/>
      <c r="J55"/>
    </row>
    <row r="56" spans="1:9" s="11" customFormat="1" ht="12.75">
      <c r="A56" s="11" t="s">
        <v>41</v>
      </c>
      <c r="E56" s="12"/>
      <c r="G56" s="12"/>
      <c r="I56" s="12"/>
    </row>
    <row r="57" spans="1:9" s="11" customFormat="1" ht="12.75" customHeight="1">
      <c r="A57" s="58"/>
      <c r="B57" s="58"/>
      <c r="C57" s="59"/>
      <c r="D57" s="59"/>
      <c r="E57" s="59"/>
      <c r="F57" s="59"/>
      <c r="G57" s="59"/>
      <c r="H57" s="59"/>
      <c r="I57" s="59"/>
    </row>
    <row r="58" spans="1:9" s="11" customFormat="1" ht="12.75">
      <c r="A58" s="59"/>
      <c r="B58" s="59"/>
      <c r="C58" s="59"/>
      <c r="D58" s="59"/>
      <c r="E58" s="59"/>
      <c r="F58" s="59"/>
      <c r="G58" s="59"/>
      <c r="H58" s="59"/>
      <c r="I58" s="59"/>
    </row>
    <row r="59" spans="1:9" s="11" customFormat="1" ht="12.75">
      <c r="A59" s="59"/>
      <c r="B59" s="59"/>
      <c r="C59" s="59"/>
      <c r="D59" s="59"/>
      <c r="E59" s="59"/>
      <c r="F59" s="59"/>
      <c r="G59" s="59"/>
      <c r="H59" s="59"/>
      <c r="I59" s="59"/>
    </row>
    <row r="60" spans="5:9" s="11" customFormat="1" ht="12.75">
      <c r="E60" s="12"/>
      <c r="G60" s="12"/>
      <c r="I60" s="12"/>
    </row>
    <row r="61" spans="5:9" s="11" customFormat="1" ht="12.75">
      <c r="E61" s="12"/>
      <c r="G61" s="12"/>
      <c r="I61" s="12"/>
    </row>
    <row r="62" spans="1:9" s="11" customFormat="1" ht="12.75">
      <c r="A62" s="54"/>
      <c r="B62" s="54"/>
      <c r="C62" s="54"/>
      <c r="D62" s="54"/>
      <c r="E62" s="54"/>
      <c r="F62" s="54"/>
      <c r="G62" s="54"/>
      <c r="H62" s="54"/>
      <c r="I62" s="54"/>
    </row>
    <row r="63" spans="1:9" s="11" customFormat="1" ht="12.75" customHeight="1">
      <c r="A63" s="54"/>
      <c r="B63" s="54"/>
      <c r="C63" s="54"/>
      <c r="D63" s="54"/>
      <c r="E63" s="54"/>
      <c r="F63" s="54"/>
      <c r="G63" s="54"/>
      <c r="H63" s="54"/>
      <c r="I63" s="54"/>
    </row>
    <row r="64" spans="1:9" ht="12.75">
      <c r="A64" s="36"/>
      <c r="B64" s="36"/>
      <c r="C64" s="36"/>
      <c r="D64" s="36"/>
      <c r="E64" s="36"/>
      <c r="F64" s="36"/>
      <c r="G64" s="36"/>
      <c r="H64" s="36"/>
      <c r="I64" s="36"/>
    </row>
  </sheetData>
  <mergeCells count="2">
    <mergeCell ref="G9:I9"/>
    <mergeCell ref="C9:E9"/>
  </mergeCells>
  <printOptions/>
  <pageMargins left="1" right="1" top="0.5" bottom="0.5" header="0.5" footer="0.5"/>
  <pageSetup fitToHeight="1" fitToWidth="1" horizontalDpi="1200" verticalDpi="12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3"/>
  <sheetViews>
    <sheetView workbookViewId="0" topLeftCell="A25">
      <selection activeCell="C26" sqref="C26"/>
    </sheetView>
  </sheetViews>
  <sheetFormatPr defaultColWidth="9.140625" defaultRowHeight="12.75"/>
  <cols>
    <col min="1" max="1" width="50.140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COMINTEL CORPORATION BHD</v>
      </c>
      <c r="B1" s="7"/>
    </row>
    <row r="2" spans="1:2" ht="12.75">
      <c r="A2" s="8" t="str">
        <f>'IS'!A2</f>
        <v>(Company No. 630068-T)</v>
      </c>
      <c r="B2" s="8"/>
    </row>
    <row r="3" spans="1:2" ht="12.75">
      <c r="A3" s="8"/>
      <c r="B3" s="8"/>
    </row>
    <row r="5" spans="1:2" ht="12.75">
      <c r="A5" s="9" t="s">
        <v>173</v>
      </c>
      <c r="B5" s="9"/>
    </row>
    <row r="6" spans="1:2" ht="12.75">
      <c r="A6" s="9" t="s">
        <v>20</v>
      </c>
      <c r="B6" s="9"/>
    </row>
    <row r="7" ht="12.75">
      <c r="C7" s="6"/>
    </row>
    <row r="8" ht="12.75">
      <c r="C8" s="6" t="s">
        <v>144</v>
      </c>
    </row>
    <row r="9" spans="3:5" ht="12.75">
      <c r="C9" s="6" t="s">
        <v>21</v>
      </c>
      <c r="E9" s="6" t="s">
        <v>23</v>
      </c>
    </row>
    <row r="10" spans="3:5" ht="12.75">
      <c r="C10" s="6" t="s">
        <v>42</v>
      </c>
      <c r="E10" s="6" t="s">
        <v>24</v>
      </c>
    </row>
    <row r="11" spans="3:5" ht="12.75">
      <c r="C11" s="6" t="s">
        <v>22</v>
      </c>
      <c r="E11" s="6" t="s">
        <v>158</v>
      </c>
    </row>
    <row r="12" spans="3:5" ht="12.75">
      <c r="C12" s="17" t="str">
        <f>'IS'!C13</f>
        <v>31.01.2005</v>
      </c>
      <c r="E12" s="17" t="s">
        <v>157</v>
      </c>
    </row>
    <row r="13" spans="2:5" ht="12.75">
      <c r="B13" s="6" t="s">
        <v>128</v>
      </c>
      <c r="C13" s="6" t="s">
        <v>5</v>
      </c>
      <c r="E13" s="6" t="s">
        <v>5</v>
      </c>
    </row>
    <row r="14" ht="12.75">
      <c r="B14" s="6"/>
    </row>
    <row r="15" spans="1:9" s="11" customFormat="1" ht="12.75">
      <c r="A15" s="18" t="s">
        <v>0</v>
      </c>
      <c r="B15" s="63"/>
      <c r="C15" s="11">
        <v>97468</v>
      </c>
      <c r="E15" s="100" t="s">
        <v>148</v>
      </c>
      <c r="G15" s="12"/>
      <c r="I15" s="12"/>
    </row>
    <row r="16" spans="1:9" s="11" customFormat="1" ht="12.75">
      <c r="A16" s="18" t="s">
        <v>169</v>
      </c>
      <c r="B16" s="63"/>
      <c r="C16" s="11">
        <v>22</v>
      </c>
      <c r="E16" s="100"/>
      <c r="G16" s="12"/>
      <c r="I16" s="12"/>
    </row>
    <row r="17" spans="1:9" s="11" customFormat="1" ht="12.75">
      <c r="A17" s="18" t="s">
        <v>159</v>
      </c>
      <c r="B17" s="63"/>
      <c r="C17" s="11">
        <f>271+11</f>
        <v>282</v>
      </c>
      <c r="E17" s="100" t="s">
        <v>148</v>
      </c>
      <c r="G17" s="12"/>
      <c r="I17" s="12"/>
    </row>
    <row r="18" spans="1:9" s="11" customFormat="1" ht="12.75">
      <c r="A18" s="18" t="s">
        <v>108</v>
      </c>
      <c r="B18" s="63"/>
      <c r="C18" s="11">
        <v>5957</v>
      </c>
      <c r="E18" s="100" t="s">
        <v>148</v>
      </c>
      <c r="G18" s="12"/>
      <c r="I18" s="12"/>
    </row>
    <row r="19" spans="1:9" s="11" customFormat="1" ht="12.75">
      <c r="A19" s="18"/>
      <c r="B19" s="63"/>
      <c r="E19" s="12"/>
      <c r="G19" s="12"/>
      <c r="I19" s="12"/>
    </row>
    <row r="20" spans="1:9" s="11" customFormat="1" ht="12.75">
      <c r="A20" s="18" t="s">
        <v>1</v>
      </c>
      <c r="B20" s="63"/>
      <c r="E20" s="12"/>
      <c r="G20" s="12"/>
      <c r="I20" s="12"/>
    </row>
    <row r="21" spans="1:9" s="11" customFormat="1" ht="12.75">
      <c r="A21" s="16" t="s">
        <v>2</v>
      </c>
      <c r="B21" s="4"/>
      <c r="C21" s="19">
        <f>58177-1362</f>
        <v>56815</v>
      </c>
      <c r="D21" s="16"/>
      <c r="E21" s="101" t="s">
        <v>148</v>
      </c>
      <c r="F21" s="16"/>
      <c r="G21" s="4"/>
      <c r="H21" s="16"/>
      <c r="I21" s="12"/>
    </row>
    <row r="22" spans="1:9" s="11" customFormat="1" ht="12.75">
      <c r="A22" s="16" t="s">
        <v>100</v>
      </c>
      <c r="B22" s="4"/>
      <c r="C22" s="20">
        <f>50102-2708+579</f>
        <v>47973</v>
      </c>
      <c r="D22" s="16"/>
      <c r="E22" s="102" t="s">
        <v>148</v>
      </c>
      <c r="F22" s="16"/>
      <c r="G22" s="4"/>
      <c r="H22" s="16"/>
      <c r="I22" s="12"/>
    </row>
    <row r="23" spans="1:9" s="11" customFormat="1" ht="12.75">
      <c r="A23" s="16" t="s">
        <v>98</v>
      </c>
      <c r="B23" s="4"/>
      <c r="C23" s="20">
        <v>14692</v>
      </c>
      <c r="D23" s="16"/>
      <c r="E23" s="102" t="s">
        <v>148</v>
      </c>
      <c r="F23" s="16"/>
      <c r="G23" s="4"/>
      <c r="H23" s="16"/>
      <c r="I23" s="12"/>
    </row>
    <row r="24" spans="1:9" s="11" customFormat="1" ht="12.75">
      <c r="A24" s="16" t="s">
        <v>101</v>
      </c>
      <c r="B24" s="4"/>
      <c r="C24" s="20">
        <v>4178</v>
      </c>
      <c r="D24" s="16"/>
      <c r="E24" s="102" t="s">
        <v>148</v>
      </c>
      <c r="F24" s="16"/>
      <c r="G24" s="4"/>
      <c r="H24" s="16"/>
      <c r="I24" s="12"/>
    </row>
    <row r="25" spans="1:9" s="11" customFormat="1" ht="12.75">
      <c r="A25" s="16" t="s">
        <v>208</v>
      </c>
      <c r="B25" s="4"/>
      <c r="C25" s="20">
        <v>1938</v>
      </c>
      <c r="D25" s="16"/>
      <c r="E25" s="102"/>
      <c r="F25" s="16"/>
      <c r="G25" s="4"/>
      <c r="H25" s="16"/>
      <c r="I25" s="12"/>
    </row>
    <row r="26" spans="1:9" s="11" customFormat="1" ht="12.75">
      <c r="A26" s="16" t="s">
        <v>99</v>
      </c>
      <c r="B26" s="4"/>
      <c r="C26" s="20">
        <v>12170</v>
      </c>
      <c r="D26" s="16"/>
      <c r="E26" s="102" t="s">
        <v>148</v>
      </c>
      <c r="F26" s="16"/>
      <c r="G26" s="4"/>
      <c r="H26" s="16"/>
      <c r="I26" s="12"/>
    </row>
    <row r="27" spans="1:9" s="11" customFormat="1" ht="12.75">
      <c r="A27" s="16" t="s">
        <v>114</v>
      </c>
      <c r="B27" s="65"/>
      <c r="C27" s="20">
        <v>7668</v>
      </c>
      <c r="D27" s="16"/>
      <c r="E27" s="102" t="s">
        <v>148</v>
      </c>
      <c r="F27" s="16"/>
      <c r="G27" s="4"/>
      <c r="H27" s="16"/>
      <c r="I27" s="12"/>
    </row>
    <row r="28" spans="1:9" s="11" customFormat="1" ht="12.75">
      <c r="A28" s="16"/>
      <c r="B28" s="65"/>
      <c r="C28" s="21">
        <f>SUM(C21:C27)</f>
        <v>145434</v>
      </c>
      <c r="D28" s="16"/>
      <c r="E28" s="105" t="s">
        <v>148</v>
      </c>
      <c r="F28" s="16"/>
      <c r="G28" s="4"/>
      <c r="H28" s="16"/>
      <c r="I28" s="12"/>
    </row>
    <row r="29" spans="1:9" s="11" customFormat="1" ht="12.75">
      <c r="A29" s="22" t="s">
        <v>3</v>
      </c>
      <c r="B29" s="66"/>
      <c r="C29" s="20"/>
      <c r="D29" s="16"/>
      <c r="E29" s="103"/>
      <c r="F29" s="16"/>
      <c r="G29" s="4"/>
      <c r="H29" s="16"/>
      <c r="I29" s="12"/>
    </row>
    <row r="30" spans="1:9" s="11" customFormat="1" ht="12.75">
      <c r="A30" s="16" t="s">
        <v>102</v>
      </c>
      <c r="B30" s="65"/>
      <c r="C30" s="20">
        <v>25133</v>
      </c>
      <c r="D30" s="16"/>
      <c r="E30" s="102" t="s">
        <v>148</v>
      </c>
      <c r="F30" s="16"/>
      <c r="G30" s="4"/>
      <c r="H30" s="16"/>
      <c r="I30" s="12"/>
    </row>
    <row r="31" spans="1:9" s="11" customFormat="1" ht="12.75">
      <c r="A31" s="16" t="s">
        <v>103</v>
      </c>
      <c r="B31" s="65"/>
      <c r="C31" s="20">
        <v>26624</v>
      </c>
      <c r="D31" s="16"/>
      <c r="E31" s="102" t="s">
        <v>148</v>
      </c>
      <c r="F31" s="16"/>
      <c r="G31" s="4"/>
      <c r="H31" s="16"/>
      <c r="I31" s="12"/>
    </row>
    <row r="32" spans="1:9" s="11" customFormat="1" ht="12.75">
      <c r="A32" s="16" t="s">
        <v>104</v>
      </c>
      <c r="B32" s="65"/>
      <c r="C32" s="20">
        <v>2874</v>
      </c>
      <c r="D32" s="16"/>
      <c r="E32" s="102" t="s">
        <v>148</v>
      </c>
      <c r="F32" s="16"/>
      <c r="G32" s="4"/>
      <c r="H32" s="16"/>
      <c r="I32" s="12"/>
    </row>
    <row r="33" spans="1:9" s="11" customFormat="1" ht="12.75">
      <c r="A33" s="16" t="s">
        <v>17</v>
      </c>
      <c r="B33" s="68">
        <v>21</v>
      </c>
      <c r="C33" s="20">
        <f>3943+52928+769+2450</f>
        <v>60090</v>
      </c>
      <c r="D33" s="16"/>
      <c r="E33" s="102" t="s">
        <v>148</v>
      </c>
      <c r="F33" s="16"/>
      <c r="G33" s="4"/>
      <c r="H33" s="16"/>
      <c r="I33" s="12"/>
    </row>
    <row r="34" spans="1:9" s="11" customFormat="1" ht="12.75">
      <c r="A34" s="16" t="s">
        <v>167</v>
      </c>
      <c r="B34" s="68">
        <v>21</v>
      </c>
      <c r="C34" s="20">
        <v>2344</v>
      </c>
      <c r="D34" s="16"/>
      <c r="E34" s="102" t="s">
        <v>148</v>
      </c>
      <c r="F34" s="16"/>
      <c r="G34" s="4"/>
      <c r="H34" s="16"/>
      <c r="I34" s="12"/>
    </row>
    <row r="35" spans="1:9" s="11" customFormat="1" ht="12.75">
      <c r="A35" s="16" t="s">
        <v>105</v>
      </c>
      <c r="B35" s="65"/>
      <c r="C35" s="20">
        <v>422</v>
      </c>
      <c r="D35" s="16"/>
      <c r="E35" s="102" t="s">
        <v>148</v>
      </c>
      <c r="F35" s="16"/>
      <c r="G35" s="4"/>
      <c r="H35" s="16"/>
      <c r="I35" s="12"/>
    </row>
    <row r="36" spans="1:9" s="11" customFormat="1" ht="12.75">
      <c r="A36" s="16"/>
      <c r="B36" s="65"/>
      <c r="C36" s="21">
        <f>SUM(C30:C35)</f>
        <v>117487</v>
      </c>
      <c r="D36" s="16"/>
      <c r="E36" s="105" t="s">
        <v>148</v>
      </c>
      <c r="F36" s="16"/>
      <c r="G36" s="4"/>
      <c r="H36" s="16"/>
      <c r="I36" s="12"/>
    </row>
    <row r="37" spans="2:9" s="11" customFormat="1" ht="12.75">
      <c r="B37" s="58"/>
      <c r="E37" s="12"/>
      <c r="G37" s="12"/>
      <c r="I37" s="12"/>
    </row>
    <row r="38" spans="1:9" s="11" customFormat="1" ht="12.75">
      <c r="A38" s="18" t="s">
        <v>183</v>
      </c>
      <c r="B38" s="67"/>
      <c r="C38" s="11">
        <f>+C28-C36</f>
        <v>27947</v>
      </c>
      <c r="E38" s="100" t="s">
        <v>148</v>
      </c>
      <c r="G38" s="12"/>
      <c r="I38" s="12"/>
    </row>
    <row r="39" spans="2:9" s="11" customFormat="1" ht="12.75">
      <c r="B39" s="12"/>
      <c r="E39" s="12"/>
      <c r="G39" s="12"/>
      <c r="I39" s="12"/>
    </row>
    <row r="40" spans="2:9" s="11" customFormat="1" ht="13.5" thickBot="1">
      <c r="B40" s="12"/>
      <c r="C40" s="23">
        <f>C38+SUM(C15:C18)</f>
        <v>131676</v>
      </c>
      <c r="E40" s="97" t="s">
        <v>148</v>
      </c>
      <c r="G40" s="12"/>
      <c r="I40" s="12"/>
    </row>
    <row r="41" spans="2:9" s="11" customFormat="1" ht="13.5" thickTop="1">
      <c r="B41" s="12"/>
      <c r="E41" s="12"/>
      <c r="G41" s="12"/>
      <c r="I41" s="12"/>
    </row>
    <row r="42" spans="1:5" ht="12.75">
      <c r="A42" s="9" t="s">
        <v>6</v>
      </c>
      <c r="B42" s="64"/>
      <c r="C42" s="11">
        <v>70000</v>
      </c>
      <c r="E42" s="100" t="s">
        <v>148</v>
      </c>
    </row>
    <row r="43" spans="1:5" ht="12.75">
      <c r="A43" s="9" t="s">
        <v>106</v>
      </c>
      <c r="B43" s="64"/>
      <c r="C43" s="16">
        <v>25745</v>
      </c>
      <c r="D43" s="39"/>
      <c r="E43" s="104" t="s">
        <v>148</v>
      </c>
    </row>
    <row r="44" spans="1:5" ht="12.75">
      <c r="A44" s="9" t="s">
        <v>168</v>
      </c>
      <c r="B44" s="64"/>
      <c r="C44" s="16">
        <v>12</v>
      </c>
      <c r="D44" s="39"/>
      <c r="E44" s="104"/>
    </row>
    <row r="45" spans="1:5" ht="12.75">
      <c r="A45" s="9" t="s">
        <v>147</v>
      </c>
      <c r="B45" s="64"/>
      <c r="C45" s="16">
        <f>+'IS'!G42</f>
        <v>13757</v>
      </c>
      <c r="E45" s="104" t="s">
        <v>148</v>
      </c>
    </row>
    <row r="46" spans="1:5" ht="12.75">
      <c r="A46" s="9" t="s">
        <v>18</v>
      </c>
      <c r="B46" s="6"/>
      <c r="C46" s="25">
        <f>SUM(C42:C45)</f>
        <v>109514</v>
      </c>
      <c r="E46" s="106" t="s">
        <v>148</v>
      </c>
    </row>
    <row r="47" spans="1:5" ht="12.75">
      <c r="A47" s="9" t="s">
        <v>19</v>
      </c>
      <c r="B47" s="6">
        <v>21</v>
      </c>
      <c r="C47" s="16">
        <f>15050+80</f>
        <v>15130</v>
      </c>
      <c r="E47" s="104" t="s">
        <v>148</v>
      </c>
    </row>
    <row r="48" spans="1:5" ht="12.75">
      <c r="A48" s="9" t="s">
        <v>107</v>
      </c>
      <c r="B48" s="6"/>
      <c r="C48" s="16">
        <v>7250</v>
      </c>
      <c r="E48" s="104" t="s">
        <v>148</v>
      </c>
    </row>
    <row r="49" spans="1:5" ht="12.75">
      <c r="A49" s="9" t="s">
        <v>14</v>
      </c>
      <c r="B49" s="6"/>
      <c r="C49" s="16">
        <v>-218</v>
      </c>
      <c r="E49" s="104" t="s">
        <v>148</v>
      </c>
    </row>
    <row r="50" spans="1:5" ht="13.5" thickBot="1">
      <c r="A50" s="9"/>
      <c r="B50" s="64"/>
      <c r="C50" s="23">
        <f>SUM(C46:C49)</f>
        <v>131676</v>
      </c>
      <c r="E50" s="97" t="s">
        <v>148</v>
      </c>
    </row>
    <row r="51" spans="1:9" ht="13.5" thickTop="1">
      <c r="A51" s="26"/>
      <c r="B51" s="6"/>
      <c r="C51" s="27"/>
      <c r="E51" s="27"/>
      <c r="G51" s="28"/>
      <c r="I51" s="29"/>
    </row>
    <row r="52" spans="1:9" ht="12.75">
      <c r="A52" s="56" t="s">
        <v>95</v>
      </c>
      <c r="B52" s="56"/>
      <c r="C52" s="57">
        <f>(C46-C16)/140000</f>
        <v>0.7820857142857143</v>
      </c>
      <c r="E52" s="104" t="s">
        <v>148</v>
      </c>
      <c r="G52" s="28"/>
      <c r="I52" s="29"/>
    </row>
    <row r="53" spans="1:9" ht="12.75">
      <c r="A53" s="26"/>
      <c r="B53" s="26"/>
      <c r="C53" s="27"/>
      <c r="G53" s="28"/>
      <c r="I53" s="29"/>
    </row>
    <row r="54" spans="1:10" ht="12.75">
      <c r="A54" s="11" t="s">
        <v>44</v>
      </c>
      <c r="B54" s="11"/>
      <c r="C54" s="30"/>
      <c r="G54" s="31"/>
      <c r="I54" s="32"/>
      <c r="J54" s="33"/>
    </row>
    <row r="55" spans="1:10" ht="12.75">
      <c r="A55" s="11"/>
      <c r="B55" s="11"/>
      <c r="C55" s="30"/>
      <c r="G55" s="31"/>
      <c r="I55" s="32"/>
      <c r="J55" s="33"/>
    </row>
    <row r="56" spans="1:10" ht="12.75">
      <c r="A56" s="11"/>
      <c r="B56" s="11"/>
      <c r="C56" s="30"/>
      <c r="G56" s="31"/>
      <c r="I56" s="32"/>
      <c r="J56" s="33"/>
    </row>
    <row r="57" spans="1:10" ht="12.75">
      <c r="A57" s="11"/>
      <c r="B57" s="11"/>
      <c r="C57" s="30"/>
      <c r="G57" s="31"/>
      <c r="I57" s="32"/>
      <c r="J57" s="33"/>
    </row>
    <row r="58" spans="1:10" ht="12.75">
      <c r="A58" s="11"/>
      <c r="B58" s="11"/>
      <c r="C58" s="30"/>
      <c r="G58" s="31"/>
      <c r="I58" s="32"/>
      <c r="J58" s="33"/>
    </row>
    <row r="59" spans="1:10" ht="12.75">
      <c r="A59" s="11"/>
      <c r="B59" s="11"/>
      <c r="C59" s="30"/>
      <c r="G59" s="31"/>
      <c r="I59" s="32"/>
      <c r="J59" s="33"/>
    </row>
    <row r="60" spans="1:2" ht="12.75">
      <c r="A60" s="11" t="s">
        <v>46</v>
      </c>
      <c r="B60" s="11"/>
    </row>
    <row r="61" spans="1:2" ht="12.75">
      <c r="A61" s="11"/>
      <c r="B61" s="11"/>
    </row>
    <row r="62" spans="1:2" ht="12.75">
      <c r="A62" s="11"/>
      <c r="B62" s="11"/>
    </row>
    <row r="63" spans="1:2" ht="12.75">
      <c r="A63" s="11"/>
      <c r="B63" s="11"/>
    </row>
  </sheetData>
  <printOptions/>
  <pageMargins left="1" right="1" top="0.5" bottom="0.5" header="0.5" footer="0.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workbookViewId="0" topLeftCell="A4">
      <selection activeCell="F19" sqref="F19"/>
    </sheetView>
  </sheetViews>
  <sheetFormatPr defaultColWidth="9.140625" defaultRowHeight="12.75"/>
  <cols>
    <col min="1" max="1" width="30.00390625" style="5" customWidth="1"/>
    <col min="2" max="2" width="7.421875" style="11" customWidth="1"/>
    <col min="3" max="3" width="7.00390625" style="11" customWidth="1"/>
    <col min="4" max="5" width="11.7109375" style="11" customWidth="1"/>
    <col min="6" max="7" width="12.28125" style="11" customWidth="1"/>
    <col min="8" max="8" width="11.7109375" style="11" customWidth="1"/>
    <col min="9" max="16384" width="9.140625" style="5" customWidth="1"/>
  </cols>
  <sheetData>
    <row r="1" ht="12.75">
      <c r="A1" s="7" t="str">
        <f>'IS'!A1</f>
        <v>COMINTEL CORPORATION BHD</v>
      </c>
    </row>
    <row r="2" ht="12.75">
      <c r="A2" s="34" t="str">
        <f>'IS'!A2</f>
        <v>(Company No. 630068-T)</v>
      </c>
    </row>
    <row r="3" ht="12.75">
      <c r="A3" s="34"/>
    </row>
    <row r="5" ht="12.75">
      <c r="A5" s="9" t="s">
        <v>47</v>
      </c>
    </row>
    <row r="6" ht="12.75">
      <c r="A6" s="9" t="str">
        <f>'IS'!A6</f>
        <v>FOR THE FOURTH QUARTER ENDED 31 JANUARY 2005</v>
      </c>
    </row>
    <row r="7" ht="12.75">
      <c r="A7" s="9" t="str">
        <f>'IS'!A7</f>
        <v>(The figures have not been audited)</v>
      </c>
    </row>
    <row r="8" ht="12.75">
      <c r="A8" s="9"/>
    </row>
    <row r="9" spans="5:7" ht="25.5" customHeight="1">
      <c r="E9" s="99" t="s">
        <v>152</v>
      </c>
      <c r="F9" s="99" t="s">
        <v>151</v>
      </c>
      <c r="G9" s="99" t="s">
        <v>151</v>
      </c>
    </row>
    <row r="10" spans="4:9" ht="12.75">
      <c r="D10" s="12" t="s">
        <v>48</v>
      </c>
      <c r="E10" s="12" t="s">
        <v>48</v>
      </c>
      <c r="F10" s="12" t="s">
        <v>149</v>
      </c>
      <c r="G10" s="12"/>
      <c r="I10" s="6"/>
    </row>
    <row r="11" spans="4:9" ht="12.75">
      <c r="D11" s="12" t="s">
        <v>34</v>
      </c>
      <c r="E11" s="12" t="s">
        <v>110</v>
      </c>
      <c r="F11" s="12" t="s">
        <v>150</v>
      </c>
      <c r="G11" s="12" t="s">
        <v>168</v>
      </c>
      <c r="H11" s="12" t="s">
        <v>13</v>
      </c>
      <c r="I11" s="6"/>
    </row>
    <row r="12" spans="4:9" ht="12.75">
      <c r="D12" s="12" t="s">
        <v>5</v>
      </c>
      <c r="E12" s="12" t="s">
        <v>5</v>
      </c>
      <c r="F12" s="12" t="s">
        <v>5</v>
      </c>
      <c r="G12" s="12" t="s">
        <v>5</v>
      </c>
      <c r="H12" s="12" t="s">
        <v>5</v>
      </c>
      <c r="I12" s="6"/>
    </row>
    <row r="13" spans="4:9" ht="12.75">
      <c r="D13" s="12"/>
      <c r="E13" s="12"/>
      <c r="F13" s="12"/>
      <c r="G13" s="12"/>
      <c r="H13" s="12"/>
      <c r="I13" s="6"/>
    </row>
    <row r="14" spans="1:8" ht="12.75">
      <c r="A14" s="5" t="s">
        <v>109</v>
      </c>
      <c r="D14" s="24" t="s">
        <v>43</v>
      </c>
      <c r="E14" s="11">
        <v>0</v>
      </c>
      <c r="F14" s="16">
        <v>0</v>
      </c>
      <c r="G14" s="11">
        <v>0</v>
      </c>
      <c r="H14" s="24" t="s">
        <v>43</v>
      </c>
    </row>
    <row r="16" spans="1:8" ht="12.75">
      <c r="A16" s="5" t="s">
        <v>184</v>
      </c>
      <c r="D16" s="11">
        <f>'BS'!C42</f>
        <v>70000</v>
      </c>
      <c r="E16" s="11">
        <f>'BS'!C43</f>
        <v>25745</v>
      </c>
      <c r="F16" s="16">
        <v>0</v>
      </c>
      <c r="G16" s="11">
        <v>0</v>
      </c>
      <c r="H16" s="16">
        <f>SUM(D16:G16)</f>
        <v>95745</v>
      </c>
    </row>
    <row r="17" spans="4:8" ht="12.75">
      <c r="D17" s="16"/>
      <c r="E17" s="16"/>
      <c r="F17" s="16"/>
      <c r="G17" s="16"/>
      <c r="H17" s="16"/>
    </row>
    <row r="18" spans="1:8" ht="12.75">
      <c r="A18" s="5" t="s">
        <v>160</v>
      </c>
      <c r="D18" s="16">
        <v>0</v>
      </c>
      <c r="E18" s="16">
        <v>0</v>
      </c>
      <c r="F18" s="16">
        <f>+'BS'!C45</f>
        <v>13757</v>
      </c>
      <c r="G18" s="16">
        <v>12</v>
      </c>
      <c r="H18" s="16">
        <f>SUM(D18:G18)</f>
        <v>13769</v>
      </c>
    </row>
    <row r="20" spans="1:8" ht="13.5" thickBot="1">
      <c r="A20" s="35" t="s">
        <v>181</v>
      </c>
      <c r="D20" s="23">
        <f>SUM(D14:D19)</f>
        <v>70000</v>
      </c>
      <c r="E20" s="23">
        <f>SUM(E14:E19)</f>
        <v>25745</v>
      </c>
      <c r="F20" s="23">
        <f>SUM(F14:F19)</f>
        <v>13757</v>
      </c>
      <c r="G20" s="23">
        <f>SUM(G14:G19)</f>
        <v>12</v>
      </c>
      <c r="H20" s="23">
        <f>SUM(H14:H19)</f>
        <v>109514</v>
      </c>
    </row>
    <row r="21" ht="13.5" thickTop="1"/>
    <row r="23" ht="12.75">
      <c r="A23" s="11" t="s">
        <v>44</v>
      </c>
    </row>
    <row r="24" ht="12.75">
      <c r="A24" s="11"/>
    </row>
    <row r="25" ht="12.75">
      <c r="A25" s="11" t="s">
        <v>45</v>
      </c>
    </row>
    <row r="26" spans="1:8" ht="12.75">
      <c r="A26" s="54"/>
      <c r="B26" s="54"/>
      <c r="C26" s="54"/>
      <c r="D26" s="54"/>
      <c r="E26" s="54"/>
      <c r="F26" s="54"/>
      <c r="G26" s="54"/>
      <c r="H26" s="54"/>
    </row>
    <row r="27" spans="1:8" ht="12.75">
      <c r="A27" s="54"/>
      <c r="B27" s="54"/>
      <c r="C27" s="54"/>
      <c r="D27" s="54"/>
      <c r="E27" s="54"/>
      <c r="F27" s="54"/>
      <c r="G27" s="54"/>
      <c r="H27" s="54"/>
    </row>
    <row r="28" spans="1:8" ht="12.75">
      <c r="A28" s="54"/>
      <c r="B28" s="54"/>
      <c r="C28" s="54"/>
      <c r="D28" s="54"/>
      <c r="E28" s="54"/>
      <c r="F28" s="54"/>
      <c r="G28" s="54"/>
      <c r="H28" s="54"/>
    </row>
    <row r="29" spans="1:8" ht="12.75">
      <c r="A29" s="54"/>
      <c r="B29" s="54"/>
      <c r="C29" s="54"/>
      <c r="D29" s="54"/>
      <c r="E29" s="54"/>
      <c r="F29" s="54"/>
      <c r="G29" s="54"/>
      <c r="H29" s="54"/>
    </row>
    <row r="30" spans="1:8" ht="12.75">
      <c r="A30" s="54"/>
      <c r="B30" s="54"/>
      <c r="C30" s="54"/>
      <c r="D30" s="54"/>
      <c r="E30" s="54"/>
      <c r="F30" s="54"/>
      <c r="G30" s="54"/>
      <c r="H30" s="54"/>
    </row>
    <row r="31" ht="12.75">
      <c r="A31" s="11"/>
    </row>
    <row r="32" ht="12.75">
      <c r="A32" s="11"/>
    </row>
    <row r="33" ht="12.75">
      <c r="A33" s="11"/>
    </row>
    <row r="34" ht="12.75">
      <c r="A34" s="11"/>
    </row>
    <row r="35" ht="12.75">
      <c r="I35" s="36"/>
    </row>
  </sheetData>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H50"/>
  <sheetViews>
    <sheetView workbookViewId="0" topLeftCell="A4">
      <selection activeCell="C13" sqref="C13"/>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16384" width="9.140625" style="5" customWidth="1"/>
  </cols>
  <sheetData>
    <row r="1" ht="12.75">
      <c r="A1" s="7" t="str">
        <f>'IS'!A1</f>
        <v>COMINTEL CORPORATION BHD</v>
      </c>
    </row>
    <row r="2" ht="12.75">
      <c r="A2" s="34" t="str">
        <f>'IS'!A2</f>
        <v>(Company No. 630068-T)</v>
      </c>
    </row>
    <row r="3" ht="12.75">
      <c r="A3" s="34"/>
    </row>
    <row r="5" ht="12.75">
      <c r="A5" s="9" t="s">
        <v>49</v>
      </c>
    </row>
    <row r="6" ht="12.75">
      <c r="A6" s="9" t="str">
        <f>'IS'!A6</f>
        <v>FOR THE FOURTH QUARTER ENDED 31 JANUARY 2005</v>
      </c>
    </row>
    <row r="7" spans="1:3" ht="12.75">
      <c r="A7" s="9" t="str">
        <f>'IS'!A7</f>
        <v>(The figures have not been audited)</v>
      </c>
      <c r="C7" s="37"/>
    </row>
    <row r="8" spans="1:5" ht="12.75">
      <c r="A8" s="9"/>
      <c r="C8" s="6"/>
      <c r="E8" s="6"/>
    </row>
    <row r="9" spans="1:5" ht="12.75">
      <c r="A9" s="9"/>
      <c r="E9" s="6" t="s">
        <v>144</v>
      </c>
    </row>
    <row r="10" spans="1:5" ht="12.75">
      <c r="A10" s="9"/>
      <c r="D10" s="6"/>
      <c r="E10" s="6" t="s">
        <v>50</v>
      </c>
    </row>
    <row r="11" spans="1:5" ht="12.75">
      <c r="A11" s="9"/>
      <c r="E11" s="6" t="s">
        <v>129</v>
      </c>
    </row>
    <row r="12" spans="1:5" ht="12.75">
      <c r="A12" s="9"/>
      <c r="B12" s="9"/>
      <c r="D12" s="49"/>
      <c r="E12" s="49" t="str">
        <f>'IS'!C13</f>
        <v>31.01.2005</v>
      </c>
    </row>
    <row r="13" spans="1:5" ht="12.75">
      <c r="A13" s="9"/>
      <c r="D13" s="38"/>
      <c r="E13" s="38" t="s">
        <v>5</v>
      </c>
    </row>
    <row r="14" spans="1:5" ht="12.75">
      <c r="A14" s="9"/>
      <c r="E14" s="37"/>
    </row>
    <row r="15" spans="1:5" ht="12.75">
      <c r="A15" s="9" t="s">
        <v>93</v>
      </c>
      <c r="D15" s="11"/>
      <c r="E15" s="2">
        <v>-11488</v>
      </c>
    </row>
    <row r="16" spans="1:5" ht="12.75">
      <c r="A16" s="9"/>
      <c r="D16" s="11"/>
      <c r="E16" s="2"/>
    </row>
    <row r="17" spans="1:5" ht="12.75">
      <c r="A17" s="9" t="s">
        <v>182</v>
      </c>
      <c r="D17" s="11"/>
      <c r="E17" s="2">
        <f>-97965+81075</f>
        <v>-16890</v>
      </c>
    </row>
    <row r="18" spans="4:5" ht="12.75">
      <c r="D18" s="11"/>
      <c r="E18" s="3"/>
    </row>
    <row r="19" spans="1:5" ht="12.75">
      <c r="A19" s="9" t="s">
        <v>94</v>
      </c>
      <c r="D19" s="11"/>
      <c r="E19" s="3">
        <f>101438-81075</f>
        <v>20363</v>
      </c>
    </row>
    <row r="20" spans="4:5" ht="12.75">
      <c r="D20" s="11"/>
      <c r="E20" s="52"/>
    </row>
    <row r="21" spans="1:5" ht="12.75">
      <c r="A21" s="9" t="s">
        <v>112</v>
      </c>
      <c r="D21" s="11"/>
      <c r="E21" s="3">
        <f>E15+E17+E19</f>
        <v>-8015</v>
      </c>
    </row>
    <row r="22" spans="4:5" ht="12.75">
      <c r="D22" s="11"/>
      <c r="E22" s="3"/>
    </row>
    <row r="23" spans="1:5" ht="12.75">
      <c r="A23" s="9" t="s">
        <v>113</v>
      </c>
      <c r="D23" s="11"/>
      <c r="E23" s="3">
        <v>25509</v>
      </c>
    </row>
    <row r="24" spans="4:5" ht="12.75">
      <c r="D24" s="11"/>
      <c r="E24" s="3"/>
    </row>
    <row r="25" spans="1:5" ht="13.5" thickBot="1">
      <c r="A25" s="9" t="s">
        <v>111</v>
      </c>
      <c r="D25" s="11"/>
      <c r="E25" s="53">
        <f>SUM(E21:E24)</f>
        <v>17494</v>
      </c>
    </row>
    <row r="26" ht="13.5" thickTop="1">
      <c r="E26" s="51"/>
    </row>
    <row r="27" spans="1:5" ht="12.75">
      <c r="A27" s="9" t="s">
        <v>115</v>
      </c>
      <c r="E27" s="51"/>
    </row>
    <row r="28" spans="1:5" ht="12.75">
      <c r="A28" s="9"/>
      <c r="E28" s="51"/>
    </row>
    <row r="29" spans="1:5" ht="12.75">
      <c r="A29" s="9" t="s">
        <v>116</v>
      </c>
      <c r="E29" s="60">
        <f>+'BS'!C26</f>
        <v>12170</v>
      </c>
    </row>
    <row r="30" spans="1:5" ht="12.75">
      <c r="A30" s="9" t="s">
        <v>114</v>
      </c>
      <c r="E30" s="60">
        <f>+'BS'!C27</f>
        <v>7668</v>
      </c>
    </row>
    <row r="31" spans="1:5" ht="12.75">
      <c r="A31" s="9" t="s">
        <v>117</v>
      </c>
      <c r="E31" s="60">
        <f>-'BS'!C34</f>
        <v>-2344</v>
      </c>
    </row>
    <row r="32" ht="12.75">
      <c r="E32" s="60"/>
    </row>
    <row r="33" spans="1:5" ht="13.5" thickBot="1">
      <c r="A33" s="9" t="s">
        <v>111</v>
      </c>
      <c r="E33" s="61">
        <f>SUM(E29:E32)</f>
        <v>17494</v>
      </c>
    </row>
    <row r="34" spans="3:5" ht="13.5" thickTop="1">
      <c r="C34" s="51"/>
      <c r="E34" s="16"/>
    </row>
    <row r="35" ht="12.75">
      <c r="A35" s="11" t="s">
        <v>44</v>
      </c>
    </row>
    <row r="39" ht="13.5" customHeight="1"/>
    <row r="40" ht="12.75">
      <c r="A40" s="11"/>
    </row>
    <row r="41" ht="12.75">
      <c r="A41" s="11"/>
    </row>
    <row r="42" ht="12.75">
      <c r="A42" s="11"/>
    </row>
    <row r="43" spans="3:8" s="11" customFormat="1" ht="12.75">
      <c r="C43" s="2"/>
      <c r="D43" s="12"/>
      <c r="F43" s="12"/>
      <c r="H43" s="12"/>
    </row>
    <row r="44" spans="3:8" s="11" customFormat="1" ht="12.75">
      <c r="C44" s="2"/>
      <c r="D44" s="12"/>
      <c r="F44" s="12"/>
      <c r="H44" s="12"/>
    </row>
    <row r="45" spans="3:8" ht="12.75">
      <c r="C45" s="37"/>
      <c r="D45" s="6"/>
      <c r="F45" s="6"/>
      <c r="H45" s="6"/>
    </row>
    <row r="46" spans="3:8" ht="12.75">
      <c r="C46" s="37"/>
      <c r="D46" s="6"/>
      <c r="F46" s="6"/>
      <c r="H46" s="6"/>
    </row>
    <row r="47" spans="3:8" ht="12.75">
      <c r="C47" s="37"/>
      <c r="D47" s="6"/>
      <c r="F47" s="6"/>
      <c r="H47" s="6"/>
    </row>
    <row r="48" spans="3:8" ht="12.75">
      <c r="C48" s="37"/>
      <c r="D48" s="6"/>
      <c r="F48" s="6"/>
      <c r="H48" s="6"/>
    </row>
    <row r="49" spans="3:8" ht="12.75">
      <c r="C49" s="37"/>
      <c r="D49" s="6"/>
      <c r="F49" s="6"/>
      <c r="H49" s="6"/>
    </row>
    <row r="50" spans="3:8" ht="12.75">
      <c r="C50" s="37"/>
      <c r="D50" s="6"/>
      <c r="F50" s="6"/>
      <c r="H50" s="6"/>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M361"/>
  <sheetViews>
    <sheetView tabSelected="1" workbookViewId="0" topLeftCell="A1">
      <selection activeCell="C29" sqref="C29"/>
    </sheetView>
  </sheetViews>
  <sheetFormatPr defaultColWidth="9.140625" defaultRowHeight="12.75"/>
  <cols>
    <col min="1" max="1" width="4.57421875" style="41" customWidth="1"/>
    <col min="2" max="2" width="11.57421875" style="5" customWidth="1"/>
    <col min="3" max="3" width="14.7109375" style="5" customWidth="1"/>
    <col min="4" max="4" width="9.28125" style="5" customWidth="1"/>
    <col min="5" max="5" width="12.8515625" style="5" customWidth="1"/>
    <col min="6" max="6" width="12.57421875" style="5" customWidth="1"/>
    <col min="7" max="7" width="10.00390625" style="5" customWidth="1"/>
    <col min="8" max="8" width="11.140625" style="5" customWidth="1"/>
    <col min="9" max="10" width="9.28125" style="5" customWidth="1"/>
    <col min="11" max="16384" width="9.140625" style="5" customWidth="1"/>
  </cols>
  <sheetData>
    <row r="1" ht="12.75">
      <c r="A1" s="7" t="s">
        <v>96</v>
      </c>
    </row>
    <row r="2" ht="12.75">
      <c r="A2" s="34" t="s">
        <v>97</v>
      </c>
    </row>
    <row r="3" ht="12.75">
      <c r="A3" s="34"/>
    </row>
    <row r="4" ht="12.75">
      <c r="A4" s="42"/>
    </row>
    <row r="5" ht="12.75">
      <c r="A5" s="41" t="s">
        <v>118</v>
      </c>
    </row>
    <row r="8" spans="1:2" ht="12.75">
      <c r="A8" s="43" t="s">
        <v>15</v>
      </c>
      <c r="B8" s="9" t="s">
        <v>51</v>
      </c>
    </row>
    <row r="12" ht="12.75">
      <c r="K12" s="39"/>
    </row>
    <row r="25" spans="1:2" ht="12.75">
      <c r="A25" s="43" t="s">
        <v>12</v>
      </c>
      <c r="B25" s="9" t="s">
        <v>52</v>
      </c>
    </row>
    <row r="37" spans="1:2" ht="12.75">
      <c r="A37" s="43" t="s">
        <v>53</v>
      </c>
      <c r="B37" s="9" t="s">
        <v>54</v>
      </c>
    </row>
    <row r="38" spans="1:2" ht="12.75">
      <c r="A38" s="43"/>
      <c r="B38" s="9"/>
    </row>
    <row r="39" spans="1:9" ht="12.75">
      <c r="A39" s="43"/>
      <c r="B39" s="125"/>
      <c r="C39" s="125"/>
      <c r="D39" s="125"/>
      <c r="E39" s="125"/>
      <c r="F39" s="125"/>
      <c r="G39" s="125"/>
      <c r="H39" s="125"/>
      <c r="I39" s="125"/>
    </row>
    <row r="40" spans="1:9" ht="12.75">
      <c r="A40" s="43"/>
      <c r="B40" s="125"/>
      <c r="C40" s="125"/>
      <c r="D40" s="125"/>
      <c r="E40" s="125"/>
      <c r="F40" s="125"/>
      <c r="G40" s="125"/>
      <c r="H40" s="125"/>
      <c r="I40" s="125"/>
    </row>
    <row r="41" spans="1:9" ht="12.75">
      <c r="A41" s="43"/>
      <c r="B41" s="110"/>
      <c r="C41" s="110"/>
      <c r="D41" s="110"/>
      <c r="E41" s="110"/>
      <c r="F41" s="110"/>
      <c r="G41" s="110"/>
      <c r="H41" s="110"/>
      <c r="I41" s="110"/>
    </row>
    <row r="42" spans="1:9" ht="12.75">
      <c r="A42" s="43"/>
      <c r="B42" s="110"/>
      <c r="C42" s="110"/>
      <c r="D42" s="110"/>
      <c r="E42" s="110"/>
      <c r="F42" s="110"/>
      <c r="G42" s="110"/>
      <c r="H42" s="110"/>
      <c r="I42" s="110"/>
    </row>
    <row r="43" spans="1:9" ht="12.75">
      <c r="A43" s="43"/>
      <c r="B43" s="110"/>
      <c r="C43" s="110"/>
      <c r="D43" s="110"/>
      <c r="E43" s="110"/>
      <c r="F43" s="110"/>
      <c r="G43" s="110"/>
      <c r="H43" s="110"/>
      <c r="I43" s="110"/>
    </row>
    <row r="44" spans="2:3" ht="12.75">
      <c r="B44" s="37"/>
      <c r="C44" s="37"/>
    </row>
    <row r="45" spans="1:2" ht="12.75">
      <c r="A45" s="43" t="s">
        <v>9</v>
      </c>
      <c r="B45" s="9" t="s">
        <v>119</v>
      </c>
    </row>
    <row r="47" spans="2:9" ht="12.75">
      <c r="B47" s="125" t="s">
        <v>120</v>
      </c>
      <c r="C47" s="125"/>
      <c r="D47" s="125"/>
      <c r="E47" s="125"/>
      <c r="F47" s="125"/>
      <c r="G47" s="125"/>
      <c r="H47" s="125"/>
      <c r="I47" s="125"/>
    </row>
    <row r="48" spans="2:9" ht="12.75">
      <c r="B48" s="125"/>
      <c r="C48" s="125"/>
      <c r="D48" s="125"/>
      <c r="E48" s="125"/>
      <c r="F48" s="125"/>
      <c r="G48" s="125"/>
      <c r="H48" s="125"/>
      <c r="I48" s="125"/>
    </row>
    <row r="50" spans="1:2" ht="12.75">
      <c r="A50" s="43" t="s">
        <v>55</v>
      </c>
      <c r="B50" s="9" t="s">
        <v>56</v>
      </c>
    </row>
    <row r="52" ht="12.75">
      <c r="B52" s="5" t="s">
        <v>121</v>
      </c>
    </row>
    <row r="55" spans="1:2" ht="12.75">
      <c r="A55" s="43" t="s">
        <v>57</v>
      </c>
      <c r="B55" s="44" t="s">
        <v>58</v>
      </c>
    </row>
    <row r="65" spans="6:7" ht="12.75">
      <c r="F65" s="30"/>
      <c r="G65" s="30"/>
    </row>
    <row r="66" spans="1:7" ht="12.75">
      <c r="A66" s="43" t="s">
        <v>59</v>
      </c>
      <c r="B66" s="9" t="s">
        <v>60</v>
      </c>
      <c r="G66" s="30"/>
    </row>
    <row r="72" spans="1:2" ht="12.75">
      <c r="A72" s="43" t="s">
        <v>153</v>
      </c>
      <c r="B72" s="9" t="s">
        <v>62</v>
      </c>
    </row>
    <row r="90" spans="1:2" ht="12.75">
      <c r="A90" s="43" t="s">
        <v>154</v>
      </c>
      <c r="B90" s="9" t="s">
        <v>161</v>
      </c>
    </row>
    <row r="93" ht="12.75">
      <c r="J93" s="5" t="s">
        <v>144</v>
      </c>
    </row>
    <row r="110" spans="1:2" ht="12.75">
      <c r="A110" s="43" t="s">
        <v>155</v>
      </c>
      <c r="B110" s="9" t="s">
        <v>64</v>
      </c>
    </row>
    <row r="116" spans="1:2" ht="12.75">
      <c r="A116" s="43" t="s">
        <v>61</v>
      </c>
      <c r="B116" s="9" t="s">
        <v>180</v>
      </c>
    </row>
    <row r="118" spans="2:9" ht="12.75">
      <c r="B118" s="124" t="s">
        <v>185</v>
      </c>
      <c r="C118" s="124"/>
      <c r="D118" s="124"/>
      <c r="E118" s="124"/>
      <c r="F118" s="124"/>
      <c r="G118" s="124"/>
      <c r="H118" s="124"/>
      <c r="I118" s="124"/>
    </row>
    <row r="119" spans="2:9" ht="12.75">
      <c r="B119" s="124"/>
      <c r="C119" s="124"/>
      <c r="D119" s="124"/>
      <c r="E119" s="124"/>
      <c r="F119" s="124"/>
      <c r="G119" s="124"/>
      <c r="H119" s="124"/>
      <c r="I119" s="124"/>
    </row>
    <row r="120" spans="2:9" ht="12.75">
      <c r="B120" s="124"/>
      <c r="C120" s="124"/>
      <c r="D120" s="124"/>
      <c r="E120" s="124"/>
      <c r="F120" s="124"/>
      <c r="G120" s="124"/>
      <c r="H120" s="124"/>
      <c r="I120" s="124"/>
    </row>
    <row r="121" spans="2:9" ht="12.75">
      <c r="B121" s="96"/>
      <c r="C121" s="96"/>
      <c r="D121" s="96"/>
      <c r="E121" s="96"/>
      <c r="F121" s="96"/>
      <c r="G121" s="96"/>
      <c r="H121" s="96"/>
      <c r="I121" s="96"/>
    </row>
    <row r="122" spans="2:9" ht="12.75">
      <c r="B122" s="96"/>
      <c r="C122" s="96"/>
      <c r="D122" s="96"/>
      <c r="E122" s="96"/>
      <c r="F122" s="96"/>
      <c r="G122" s="96"/>
      <c r="H122" s="96"/>
      <c r="I122" s="96"/>
    </row>
    <row r="123" spans="2:9" ht="12.75">
      <c r="B123" s="96"/>
      <c r="C123" s="96"/>
      <c r="D123" s="96"/>
      <c r="E123" s="96"/>
      <c r="F123" s="96"/>
      <c r="G123" s="96"/>
      <c r="H123" s="96"/>
      <c r="I123" s="96"/>
    </row>
    <row r="124" spans="2:9" ht="12.75">
      <c r="B124" s="96"/>
      <c r="C124" s="96"/>
      <c r="D124" s="96"/>
      <c r="E124" s="96"/>
      <c r="F124" s="96"/>
      <c r="G124" s="96"/>
      <c r="H124" s="96"/>
      <c r="I124" s="96"/>
    </row>
    <row r="125" spans="2:9" ht="12.75">
      <c r="B125" s="96"/>
      <c r="C125" s="96"/>
      <c r="D125" s="96"/>
      <c r="E125" s="96"/>
      <c r="F125" s="96"/>
      <c r="G125" s="96"/>
      <c r="H125" s="96"/>
      <c r="I125" s="96"/>
    </row>
    <row r="126" spans="2:9" ht="12.75">
      <c r="B126" s="96"/>
      <c r="C126" s="96"/>
      <c r="D126" s="96"/>
      <c r="E126" s="96"/>
      <c r="F126" s="96"/>
      <c r="G126" s="96"/>
      <c r="H126" s="96"/>
      <c r="I126" s="96"/>
    </row>
    <row r="127" spans="2:9" ht="12.75">
      <c r="B127" s="96"/>
      <c r="C127" s="96"/>
      <c r="D127" s="96"/>
      <c r="E127" s="96"/>
      <c r="F127" s="96"/>
      <c r="G127" s="96"/>
      <c r="H127" s="96"/>
      <c r="I127" s="96"/>
    </row>
    <row r="128" spans="2:9" ht="12.75">
      <c r="B128" s="96"/>
      <c r="C128" s="96"/>
      <c r="D128" s="96"/>
      <c r="E128" s="96"/>
      <c r="F128" s="96"/>
      <c r="G128" s="96"/>
      <c r="H128" s="96"/>
      <c r="I128" s="96"/>
    </row>
    <row r="129" spans="1:9" ht="12.75">
      <c r="A129" s="43" t="s">
        <v>63</v>
      </c>
      <c r="B129" s="127" t="s">
        <v>193</v>
      </c>
      <c r="C129" s="127"/>
      <c r="D129" s="127"/>
      <c r="E129" s="127"/>
      <c r="F129" s="96"/>
      <c r="G129" s="96"/>
      <c r="H129" s="96"/>
      <c r="I129" s="96"/>
    </row>
    <row r="130" spans="1:9" ht="12.75">
      <c r="A130" s="43"/>
      <c r="B130" s="112"/>
      <c r="C130" s="112"/>
      <c r="D130" s="112"/>
      <c r="E130" s="112"/>
      <c r="F130" s="96"/>
      <c r="G130" s="96"/>
      <c r="H130" s="96"/>
      <c r="I130" s="96"/>
    </row>
    <row r="131" spans="1:9" ht="12" customHeight="1">
      <c r="A131" s="43"/>
      <c r="B131" s="125" t="s">
        <v>197</v>
      </c>
      <c r="C131" s="125"/>
      <c r="D131" s="125"/>
      <c r="E131" s="125"/>
      <c r="F131" s="125"/>
      <c r="G131" s="125"/>
      <c r="H131" s="125"/>
      <c r="I131" s="125"/>
    </row>
    <row r="132" spans="1:9" ht="12" customHeight="1">
      <c r="A132" s="43"/>
      <c r="B132" s="112"/>
      <c r="C132" s="112"/>
      <c r="D132" s="112"/>
      <c r="E132" s="112"/>
      <c r="F132" s="112"/>
      <c r="G132" s="112"/>
      <c r="H132" s="112"/>
      <c r="I132" s="112"/>
    </row>
    <row r="133" spans="1:9" ht="49.5" customHeight="1">
      <c r="A133" s="43"/>
      <c r="B133" s="125" t="s">
        <v>199</v>
      </c>
      <c r="C133" s="125"/>
      <c r="D133" s="112"/>
      <c r="F133" s="119" t="s">
        <v>196</v>
      </c>
      <c r="G133" s="120" t="s">
        <v>207</v>
      </c>
      <c r="H133" s="120" t="s">
        <v>206</v>
      </c>
      <c r="I133" s="120" t="s">
        <v>13</v>
      </c>
    </row>
    <row r="134" spans="1:9" ht="12.75">
      <c r="A134" s="43"/>
      <c r="B134" s="112"/>
      <c r="C134" s="112"/>
      <c r="D134" s="112"/>
      <c r="F134" s="111" t="s">
        <v>5</v>
      </c>
      <c r="G134" s="111" t="s">
        <v>5</v>
      </c>
      <c r="H134" s="111" t="s">
        <v>5</v>
      </c>
      <c r="I134" s="111" t="s">
        <v>5</v>
      </c>
    </row>
    <row r="135" spans="1:9" ht="12.75">
      <c r="A135" s="43"/>
      <c r="B135" s="112"/>
      <c r="C135" s="112"/>
      <c r="D135" s="112"/>
      <c r="F135" s="113"/>
      <c r="G135" s="113"/>
      <c r="I135" s="96"/>
    </row>
    <row r="136" spans="1:9" ht="12.75">
      <c r="A136" s="43"/>
      <c r="B136" s="110" t="s">
        <v>194</v>
      </c>
      <c r="C136" s="112"/>
      <c r="D136" s="112"/>
      <c r="F136" s="115">
        <v>0</v>
      </c>
      <c r="G136" s="115">
        <f>65806+550</f>
        <v>66356</v>
      </c>
      <c r="H136" s="108">
        <v>14549</v>
      </c>
      <c r="I136" s="115">
        <f>SUM(F136:H136)</f>
        <v>80905</v>
      </c>
    </row>
    <row r="137" spans="2:9" ht="12.75">
      <c r="B137" s="96"/>
      <c r="C137" s="96"/>
      <c r="D137" s="96"/>
      <c r="F137" s="115"/>
      <c r="G137" s="115"/>
      <c r="H137" s="108"/>
      <c r="I137" s="115"/>
    </row>
    <row r="138" spans="2:9" ht="12" customHeight="1">
      <c r="B138" s="125" t="s">
        <v>195</v>
      </c>
      <c r="C138" s="125"/>
      <c r="D138" s="96"/>
      <c r="F138" s="115">
        <f>279944+657</f>
        <v>280601</v>
      </c>
      <c r="G138" s="115">
        <v>0</v>
      </c>
      <c r="H138" s="108">
        <v>0</v>
      </c>
      <c r="I138" s="115">
        <f>SUM(F138:H138)</f>
        <v>280601</v>
      </c>
    </row>
    <row r="139" spans="2:9" ht="12.75">
      <c r="B139" s="96"/>
      <c r="C139" s="96"/>
      <c r="D139" s="96"/>
      <c r="F139" s="115"/>
      <c r="G139" s="115"/>
      <c r="H139" s="108"/>
      <c r="I139" s="115"/>
    </row>
    <row r="140" spans="2:9" ht="12.75">
      <c r="B140" s="96"/>
      <c r="C140" s="96"/>
      <c r="D140" s="96"/>
      <c r="F140" s="116">
        <f>SUM(F136:F139)</f>
        <v>280601</v>
      </c>
      <c r="G140" s="116">
        <f>SUM(G136:G139)</f>
        <v>66356</v>
      </c>
      <c r="H140" s="116">
        <f>SUM(H136:H139)</f>
        <v>14549</v>
      </c>
      <c r="I140" s="116">
        <f>SUM(I136:I139)</f>
        <v>361506</v>
      </c>
    </row>
    <row r="141" spans="2:9" ht="12.75">
      <c r="B141" s="96"/>
      <c r="C141" s="96"/>
      <c r="D141" s="96"/>
      <c r="E141" s="115"/>
      <c r="F141" s="115"/>
      <c r="G141" s="115"/>
      <c r="H141" s="115"/>
      <c r="I141" s="114"/>
    </row>
    <row r="143" ht="12.75" hidden="1">
      <c r="F143" s="6" t="s">
        <v>5</v>
      </c>
    </row>
    <row r="144" spans="2:6" ht="12.75" hidden="1">
      <c r="B144" s="37" t="s">
        <v>0</v>
      </c>
      <c r="C144" s="37"/>
      <c r="D144" s="37"/>
      <c r="E144" s="37"/>
      <c r="F144" s="37"/>
    </row>
    <row r="145" spans="2:6" ht="12.75" hidden="1">
      <c r="B145" s="45" t="s">
        <v>66</v>
      </c>
      <c r="C145" s="37"/>
      <c r="D145" s="37"/>
      <c r="E145" s="37"/>
      <c r="F145" s="46">
        <v>1300</v>
      </c>
    </row>
    <row r="146" spans="2:6" ht="12.75" hidden="1">
      <c r="B146" s="37"/>
      <c r="C146" s="37"/>
      <c r="D146" s="37"/>
      <c r="E146" s="37"/>
      <c r="F146" s="37"/>
    </row>
    <row r="147" spans="1:6" ht="12.75">
      <c r="A147" s="43" t="s">
        <v>65</v>
      </c>
      <c r="B147" s="44" t="s">
        <v>68</v>
      </c>
      <c r="C147" s="37"/>
      <c r="D147" s="37"/>
      <c r="E147" s="37"/>
      <c r="F147" s="37"/>
    </row>
    <row r="148" spans="2:6" ht="12.75">
      <c r="B148" s="37"/>
      <c r="C148" s="37"/>
      <c r="D148" s="37"/>
      <c r="E148" s="37"/>
      <c r="F148" s="37"/>
    </row>
    <row r="155" ht="12.75">
      <c r="B155" s="9"/>
    </row>
    <row r="156" spans="1:2" ht="12.75">
      <c r="A156" s="43" t="s">
        <v>67</v>
      </c>
      <c r="B156" s="9" t="s">
        <v>70</v>
      </c>
    </row>
    <row r="164" spans="1:2" ht="12.75">
      <c r="A164" s="43" t="s">
        <v>69</v>
      </c>
      <c r="B164" s="9" t="s">
        <v>192</v>
      </c>
    </row>
    <row r="170" spans="6:9" ht="12.75">
      <c r="F170" s="6" t="s">
        <v>203</v>
      </c>
      <c r="G170" s="6" t="s">
        <v>202</v>
      </c>
      <c r="H170" s="6" t="s">
        <v>204</v>
      </c>
      <c r="I170" s="5" t="s">
        <v>204</v>
      </c>
    </row>
    <row r="171" spans="6:9" ht="12.75">
      <c r="F171" s="6" t="s">
        <v>5</v>
      </c>
      <c r="G171" s="6" t="s">
        <v>5</v>
      </c>
      <c r="H171" s="6" t="s">
        <v>5</v>
      </c>
      <c r="I171" s="6" t="s">
        <v>205</v>
      </c>
    </row>
    <row r="172" spans="6:8" ht="12.75">
      <c r="F172" s="6"/>
      <c r="G172" s="6"/>
      <c r="H172" s="6"/>
    </row>
    <row r="173" spans="2:9" ht="12.75">
      <c r="B173" s="5" t="s">
        <v>201</v>
      </c>
      <c r="F173" s="108">
        <f>+'IS'!G38</f>
        <v>16259</v>
      </c>
      <c r="G173" s="108">
        <v>15018</v>
      </c>
      <c r="H173" s="108">
        <f>+F173-G173</f>
        <v>1241</v>
      </c>
      <c r="I173" s="118">
        <f>+H173/G173</f>
        <v>0.08263417232654148</v>
      </c>
    </row>
    <row r="176" spans="1:2" ht="12.75">
      <c r="A176" s="43" t="s">
        <v>71</v>
      </c>
      <c r="B176" s="9" t="s">
        <v>138</v>
      </c>
    </row>
    <row r="192" spans="1:2" ht="12.75">
      <c r="A192" s="43" t="s">
        <v>72</v>
      </c>
      <c r="B192" s="9" t="s">
        <v>4</v>
      </c>
    </row>
    <row r="193" spans="6:8" ht="12.75">
      <c r="F193" s="6" t="s">
        <v>130</v>
      </c>
      <c r="H193" s="6" t="s">
        <v>27</v>
      </c>
    </row>
    <row r="194" spans="6:8" ht="12.75">
      <c r="F194" s="6" t="s">
        <v>22</v>
      </c>
      <c r="H194" s="6" t="s">
        <v>30</v>
      </c>
    </row>
    <row r="195" spans="6:8" ht="12.75">
      <c r="F195" s="6" t="s">
        <v>172</v>
      </c>
      <c r="H195" s="6" t="str">
        <f>+F195</f>
        <v>31.01.2005</v>
      </c>
    </row>
    <row r="196" spans="6:8" ht="12.75">
      <c r="F196" s="6" t="s">
        <v>5</v>
      </c>
      <c r="H196" s="6" t="s">
        <v>5</v>
      </c>
    </row>
    <row r="197" spans="6:8" ht="12.75">
      <c r="F197" s="62" t="s">
        <v>122</v>
      </c>
      <c r="H197" s="62" t="s">
        <v>122</v>
      </c>
    </row>
    <row r="199" spans="2:8" ht="12.75">
      <c r="B199" s="37" t="s">
        <v>123</v>
      </c>
      <c r="C199" s="37"/>
      <c r="D199" s="37"/>
      <c r="E199" s="37"/>
      <c r="F199" s="46">
        <v>-2788</v>
      </c>
      <c r="G199" s="46"/>
      <c r="H199" s="46">
        <v>1409</v>
      </c>
    </row>
    <row r="200" spans="2:8" ht="12.75" customHeight="1" hidden="1">
      <c r="B200" s="37"/>
      <c r="C200" s="37"/>
      <c r="D200" s="37"/>
      <c r="E200" s="37"/>
      <c r="F200" s="46"/>
      <c r="G200" s="46"/>
      <c r="H200" s="46"/>
    </row>
    <row r="201" spans="2:8" ht="12.75">
      <c r="B201" s="37" t="s">
        <v>124</v>
      </c>
      <c r="C201" s="37"/>
      <c r="D201" s="37"/>
      <c r="E201" s="37"/>
      <c r="F201" s="46"/>
      <c r="G201" s="46"/>
      <c r="H201" s="46"/>
    </row>
    <row r="202" spans="2:8" ht="12.75">
      <c r="B202" s="37" t="s">
        <v>125</v>
      </c>
      <c r="C202" s="37"/>
      <c r="D202" s="37"/>
      <c r="E202" s="37"/>
      <c r="F202" s="47">
        <v>609</v>
      </c>
      <c r="G202" s="46"/>
      <c r="H202" s="47">
        <v>1089</v>
      </c>
    </row>
    <row r="203" spans="2:8" ht="12.75">
      <c r="B203" s="45"/>
      <c r="C203" s="37"/>
      <c r="D203" s="37"/>
      <c r="E203" s="37"/>
      <c r="F203" s="46"/>
      <c r="G203" s="46"/>
      <c r="H203" s="47"/>
    </row>
    <row r="204" spans="2:8" ht="13.5" thickBot="1">
      <c r="B204" s="37"/>
      <c r="C204" s="37"/>
      <c r="D204" s="37"/>
      <c r="E204" s="37"/>
      <c r="F204" s="1">
        <f>-'IS'!C32</f>
        <v>-2179</v>
      </c>
      <c r="G204" s="46"/>
      <c r="H204" s="1">
        <f>-'IS'!G32</f>
        <v>2498</v>
      </c>
    </row>
    <row r="205" ht="13.5" thickTop="1"/>
    <row r="206" spans="2:9" ht="12.75">
      <c r="B206" s="124" t="s">
        <v>209</v>
      </c>
      <c r="C206" s="124"/>
      <c r="D206" s="124"/>
      <c r="E206" s="124"/>
      <c r="F206" s="124"/>
      <c r="G206" s="124"/>
      <c r="H206" s="124"/>
      <c r="I206" s="124"/>
    </row>
    <row r="207" spans="2:9" ht="12.75">
      <c r="B207" s="124"/>
      <c r="C207" s="124"/>
      <c r="D207" s="124"/>
      <c r="E207" s="124"/>
      <c r="F207" s="124"/>
      <c r="G207" s="124"/>
      <c r="H207" s="124"/>
      <c r="I207" s="124"/>
    </row>
    <row r="208" spans="2:9" ht="12.75">
      <c r="B208" s="124"/>
      <c r="C208" s="124"/>
      <c r="D208" s="124"/>
      <c r="E208" s="124"/>
      <c r="F208" s="124"/>
      <c r="G208" s="124"/>
      <c r="H208" s="124"/>
      <c r="I208" s="124"/>
    </row>
    <row r="209" spans="2:8" ht="12.75">
      <c r="B209" s="37"/>
      <c r="D209" s="37"/>
      <c r="E209" s="37"/>
      <c r="F209" s="47"/>
      <c r="G209" s="46"/>
      <c r="H209" s="47"/>
    </row>
    <row r="210" spans="6:8" ht="12.75">
      <c r="F210" s="40"/>
      <c r="G210" s="40"/>
      <c r="H210" s="40"/>
    </row>
    <row r="211" spans="1:2" ht="12.75">
      <c r="A211" s="43" t="s">
        <v>73</v>
      </c>
      <c r="B211" s="9" t="s">
        <v>74</v>
      </c>
    </row>
    <row r="217" spans="1:2" ht="12.75">
      <c r="A217" s="43" t="s">
        <v>75</v>
      </c>
      <c r="B217" s="9" t="s">
        <v>76</v>
      </c>
    </row>
    <row r="225" spans="1:2" ht="12.75">
      <c r="A225" s="43" t="s">
        <v>77</v>
      </c>
      <c r="B225" s="9" t="s">
        <v>78</v>
      </c>
    </row>
    <row r="232" spans="2:9" ht="12.75">
      <c r="B232" s="124" t="s">
        <v>186</v>
      </c>
      <c r="C232" s="124"/>
      <c r="D232" s="124"/>
      <c r="E232" s="124"/>
      <c r="F232" s="124"/>
      <c r="G232" s="124"/>
      <c r="H232" s="124"/>
      <c r="I232" s="124"/>
    </row>
    <row r="233" spans="2:9" ht="12.75">
      <c r="B233" s="124"/>
      <c r="C233" s="124"/>
      <c r="D233" s="124"/>
      <c r="E233" s="124"/>
      <c r="F233" s="124"/>
      <c r="G233" s="124"/>
      <c r="H233" s="124"/>
      <c r="I233" s="124"/>
    </row>
    <row r="234" ht="12.75">
      <c r="I234" s="126" t="s">
        <v>163</v>
      </c>
    </row>
    <row r="235" spans="8:9" ht="12.75">
      <c r="H235" s="6" t="s">
        <v>162</v>
      </c>
      <c r="I235" s="126"/>
    </row>
    <row r="236" spans="2:9" ht="12.75">
      <c r="B236" s="55" t="s">
        <v>79</v>
      </c>
      <c r="E236" s="55" t="s">
        <v>80</v>
      </c>
      <c r="H236" s="107" t="s">
        <v>5</v>
      </c>
      <c r="I236" s="107" t="s">
        <v>5</v>
      </c>
    </row>
    <row r="237" spans="2:9" ht="12.75">
      <c r="B237" s="5" t="s">
        <v>81</v>
      </c>
      <c r="E237" s="5" t="s">
        <v>126</v>
      </c>
      <c r="H237" s="46">
        <v>8000</v>
      </c>
      <c r="I237" s="108">
        <v>8000</v>
      </c>
    </row>
    <row r="238" spans="2:9" ht="12.75">
      <c r="B238" s="5" t="s">
        <v>82</v>
      </c>
      <c r="E238" s="5" t="s">
        <v>126</v>
      </c>
      <c r="H238" s="46">
        <v>6507</v>
      </c>
      <c r="I238" s="108">
        <f>+H238</f>
        <v>6507</v>
      </c>
    </row>
    <row r="239" spans="2:9" ht="12.75">
      <c r="B239" s="5" t="s">
        <v>83</v>
      </c>
      <c r="E239" s="5" t="s">
        <v>126</v>
      </c>
      <c r="H239" s="46">
        <v>2000</v>
      </c>
      <c r="I239" s="108">
        <v>1838</v>
      </c>
    </row>
    <row r="240" spans="8:9" ht="13.5" thickBot="1">
      <c r="H240" s="48">
        <f>SUM(H237:H239)</f>
        <v>16507</v>
      </c>
      <c r="I240" s="109">
        <f>SUM(I237:I239)</f>
        <v>16345</v>
      </c>
    </row>
    <row r="241" ht="13.5" thickTop="1">
      <c r="H241" s="47"/>
    </row>
    <row r="242" ht="12.75">
      <c r="H242" s="47"/>
    </row>
    <row r="243" ht="12.75">
      <c r="H243" s="47"/>
    </row>
    <row r="244" ht="12.75">
      <c r="H244" s="47"/>
    </row>
    <row r="245" ht="12.75">
      <c r="H245" s="47"/>
    </row>
    <row r="246" ht="12.75">
      <c r="H246" s="47"/>
    </row>
    <row r="247" ht="12.75">
      <c r="H247" s="47"/>
    </row>
    <row r="248" ht="12.75">
      <c r="H248" s="47"/>
    </row>
    <row r="249" ht="12.75">
      <c r="H249" s="47"/>
    </row>
    <row r="250" ht="12.75">
      <c r="H250" s="47"/>
    </row>
    <row r="251" ht="12.75">
      <c r="H251" s="47"/>
    </row>
    <row r="252" ht="12.75">
      <c r="H252" s="47"/>
    </row>
    <row r="253" ht="12.75">
      <c r="H253" s="47"/>
    </row>
    <row r="254" ht="12.75">
      <c r="H254" s="47"/>
    </row>
    <row r="256" spans="1:2" ht="12.75">
      <c r="A256" s="43" t="s">
        <v>84</v>
      </c>
      <c r="B256" s="9" t="s">
        <v>191</v>
      </c>
    </row>
    <row r="257" spans="1:2" ht="12.75">
      <c r="A257" s="43"/>
      <c r="B257" s="9"/>
    </row>
    <row r="258" spans="1:2" ht="12.75">
      <c r="A258" s="43"/>
      <c r="B258" s="5" t="s">
        <v>178</v>
      </c>
    </row>
    <row r="259" spans="1:8" ht="12.75">
      <c r="A259" s="43"/>
      <c r="B259" s="9"/>
      <c r="H259" s="6" t="s">
        <v>35</v>
      </c>
    </row>
    <row r="260" ht="12.75">
      <c r="H260" s="10" t="s">
        <v>172</v>
      </c>
    </row>
    <row r="261" spans="2:8" ht="12.75">
      <c r="B261" s="37"/>
      <c r="C261" s="37"/>
      <c r="E261" s="38"/>
      <c r="F261" s="38" t="s">
        <v>33</v>
      </c>
      <c r="G261" s="38" t="s">
        <v>32</v>
      </c>
      <c r="H261" s="38" t="s">
        <v>13</v>
      </c>
    </row>
    <row r="262" spans="2:8" ht="12.75">
      <c r="B262" s="37"/>
      <c r="C262" s="37"/>
      <c r="E262" s="37"/>
      <c r="F262" s="38" t="s">
        <v>5</v>
      </c>
      <c r="G262" s="38" t="s">
        <v>5</v>
      </c>
      <c r="H262" s="38" t="s">
        <v>5</v>
      </c>
    </row>
    <row r="263" spans="2:8" ht="12.75">
      <c r="B263" s="37"/>
      <c r="C263" s="37"/>
      <c r="E263" s="37"/>
      <c r="F263" s="37"/>
      <c r="G263" s="37"/>
      <c r="H263" s="37"/>
    </row>
    <row r="264" spans="2:5" ht="12.75">
      <c r="B264" s="37" t="s">
        <v>17</v>
      </c>
      <c r="C264" s="37"/>
      <c r="E264" s="46"/>
    </row>
    <row r="265" spans="2:8" ht="12.75">
      <c r="B265" s="37" t="s">
        <v>92</v>
      </c>
      <c r="C265" s="37"/>
      <c r="E265" s="46"/>
      <c r="F265" s="46">
        <v>62434</v>
      </c>
      <c r="G265" s="46">
        <v>0</v>
      </c>
      <c r="H265" s="46">
        <f>SUM(F265:G265)</f>
        <v>62434</v>
      </c>
    </row>
    <row r="266" spans="2:8" ht="12.75">
      <c r="B266" s="37"/>
      <c r="C266" s="37"/>
      <c r="E266" s="46"/>
      <c r="F266" s="46"/>
      <c r="G266" s="46"/>
      <c r="H266" s="46"/>
    </row>
    <row r="267" spans="2:5" ht="12.75">
      <c r="B267" s="37" t="s">
        <v>19</v>
      </c>
      <c r="C267" s="37"/>
      <c r="E267" s="46"/>
    </row>
    <row r="268" spans="2:8" ht="12.75">
      <c r="B268" s="37" t="s">
        <v>92</v>
      </c>
      <c r="C268" s="37"/>
      <c r="E268" s="46"/>
      <c r="F268" s="46">
        <v>15130</v>
      </c>
      <c r="G268" s="46">
        <v>0</v>
      </c>
      <c r="H268" s="46">
        <f>SUM(F268:G268)</f>
        <v>15130</v>
      </c>
    </row>
    <row r="269" spans="2:8" ht="12.75">
      <c r="B269" s="37"/>
      <c r="C269" s="37"/>
      <c r="E269" s="46"/>
      <c r="F269" s="46"/>
      <c r="G269" s="46"/>
      <c r="H269" s="46"/>
    </row>
    <row r="270" spans="2:8" ht="13.5" thickBot="1">
      <c r="B270" s="37" t="s">
        <v>13</v>
      </c>
      <c r="C270" s="37"/>
      <c r="E270" s="37"/>
      <c r="F270" s="48">
        <f>F265+F268</f>
        <v>77564</v>
      </c>
      <c r="G270" s="48">
        <f>G265+G268</f>
        <v>0</v>
      </c>
      <c r="H270" s="48">
        <f>H265+H268</f>
        <v>77564</v>
      </c>
    </row>
    <row r="271" ht="13.5" thickTop="1"/>
    <row r="273" spans="1:2" ht="12.75">
      <c r="A273" s="43" t="s">
        <v>85</v>
      </c>
      <c r="B273" s="9" t="s">
        <v>86</v>
      </c>
    </row>
    <row r="279" spans="1:8" ht="12.75">
      <c r="A279" s="43" t="s">
        <v>165</v>
      </c>
      <c r="B279" s="9" t="s">
        <v>87</v>
      </c>
      <c r="H279" s="6"/>
    </row>
    <row r="286" spans="1:2" ht="12.75">
      <c r="A286" s="43" t="s">
        <v>190</v>
      </c>
      <c r="B286" s="9" t="s">
        <v>174</v>
      </c>
    </row>
    <row r="288" ht="12.75">
      <c r="B288" s="5" t="s">
        <v>187</v>
      </c>
    </row>
    <row r="289" ht="12.75">
      <c r="B289" s="5" t="s">
        <v>164</v>
      </c>
    </row>
    <row r="290" ht="12.75">
      <c r="B290" s="5" t="s">
        <v>179</v>
      </c>
    </row>
    <row r="292" ht="12.75">
      <c r="B292" s="5" t="s">
        <v>176</v>
      </c>
    </row>
    <row r="293" ht="12.75">
      <c r="B293" s="5" t="s">
        <v>175</v>
      </c>
    </row>
    <row r="294" ht="12.75">
      <c r="B294" s="5" t="s">
        <v>177</v>
      </c>
    </row>
    <row r="295" ht="12.75">
      <c r="B295" s="5" t="s">
        <v>188</v>
      </c>
    </row>
    <row r="296" ht="12.75">
      <c r="B296" s="5" t="s">
        <v>189</v>
      </c>
    </row>
    <row r="317" spans="1:2" ht="12.75">
      <c r="A317" s="43" t="s">
        <v>198</v>
      </c>
      <c r="B317" s="9" t="s">
        <v>88</v>
      </c>
    </row>
    <row r="318" spans="1:2" ht="12.75">
      <c r="A318" s="43"/>
      <c r="B318" s="9"/>
    </row>
    <row r="319" spans="1:8" ht="12.75">
      <c r="A319" s="43"/>
      <c r="B319" s="69" t="s">
        <v>89</v>
      </c>
      <c r="C319" s="69"/>
      <c r="D319" s="69"/>
      <c r="E319" s="69"/>
      <c r="F319" s="69"/>
      <c r="G319" s="69"/>
      <c r="H319" s="69"/>
    </row>
    <row r="320" spans="1:8" ht="12.75">
      <c r="A320" s="43"/>
      <c r="B320" s="69"/>
      <c r="C320" s="69"/>
      <c r="D320" s="69"/>
      <c r="E320" s="69"/>
      <c r="F320" s="69"/>
      <c r="G320" s="69"/>
      <c r="H320" s="69"/>
    </row>
    <row r="321" spans="1:10" ht="12.75">
      <c r="A321" s="43"/>
      <c r="B321" s="71"/>
      <c r="C321" s="69"/>
      <c r="D321" s="69"/>
      <c r="E321" s="69"/>
      <c r="F321" s="72" t="s">
        <v>90</v>
      </c>
      <c r="G321" s="73"/>
      <c r="H321" s="70" t="s">
        <v>50</v>
      </c>
      <c r="I321" s="50"/>
      <c r="J321" s="50"/>
    </row>
    <row r="322" spans="1:10" ht="12.75">
      <c r="A322" s="43"/>
      <c r="B322" s="71"/>
      <c r="C322" s="69"/>
      <c r="D322" s="69"/>
      <c r="E322" s="69"/>
      <c r="F322" s="74" t="s">
        <v>130</v>
      </c>
      <c r="G322" s="73"/>
      <c r="H322" s="74" t="s">
        <v>27</v>
      </c>
      <c r="I322" s="50"/>
      <c r="J322" s="50"/>
    </row>
    <row r="323" spans="1:10" ht="12.75">
      <c r="A323" s="43"/>
      <c r="B323" s="71"/>
      <c r="C323" s="69"/>
      <c r="D323" s="69"/>
      <c r="E323" s="69"/>
      <c r="F323" s="74" t="s">
        <v>22</v>
      </c>
      <c r="G323" s="73"/>
      <c r="H323" s="74" t="s">
        <v>30</v>
      </c>
      <c r="I323" s="50"/>
      <c r="J323" s="50"/>
    </row>
    <row r="324" spans="2:8" ht="12.75">
      <c r="B324" s="69"/>
      <c r="C324" s="69"/>
      <c r="D324" s="69"/>
      <c r="E324" s="69"/>
      <c r="F324" s="74" t="s">
        <v>172</v>
      </c>
      <c r="G324" s="69"/>
      <c r="H324" s="74" t="str">
        <f>+F324</f>
        <v>31.01.2005</v>
      </c>
    </row>
    <row r="325" spans="2:8" ht="12.75">
      <c r="B325" s="69"/>
      <c r="C325" s="69"/>
      <c r="D325" s="69"/>
      <c r="E325" s="69"/>
      <c r="F325" s="74"/>
      <c r="G325" s="69"/>
      <c r="H325" s="74"/>
    </row>
    <row r="326" spans="2:8" ht="13.5" thickBot="1">
      <c r="B326" s="69" t="s">
        <v>91</v>
      </c>
      <c r="C326" s="69"/>
      <c r="D326" s="69"/>
      <c r="E326" s="69"/>
      <c r="F326" s="75">
        <f>+'IS'!C42</f>
        <v>8088</v>
      </c>
      <c r="G326" s="76"/>
      <c r="H326" s="75">
        <f>+'IS'!G42</f>
        <v>13757</v>
      </c>
    </row>
    <row r="327" spans="2:8" ht="13.5" thickTop="1">
      <c r="B327" s="69"/>
      <c r="C327" s="69"/>
      <c r="D327" s="69"/>
      <c r="E327" s="69"/>
      <c r="F327" s="77"/>
      <c r="G327" s="76"/>
      <c r="H327" s="77"/>
    </row>
    <row r="328" spans="2:13" ht="12.75">
      <c r="B328" s="69" t="s">
        <v>139</v>
      </c>
      <c r="C328" s="69"/>
      <c r="D328" s="69"/>
      <c r="E328" s="69"/>
      <c r="F328" s="77"/>
      <c r="G328" s="76"/>
      <c r="H328" s="77"/>
      <c r="J328" s="6"/>
      <c r="K328" s="6"/>
      <c r="L328" s="6"/>
      <c r="M328" s="6"/>
    </row>
    <row r="329" spans="2:8" ht="13.5" thickBot="1">
      <c r="B329" s="69" t="s">
        <v>131</v>
      </c>
      <c r="C329" s="69"/>
      <c r="D329" s="69"/>
      <c r="E329" s="69"/>
      <c r="F329" s="75">
        <v>140000</v>
      </c>
      <c r="G329" s="76"/>
      <c r="H329" s="75">
        <f>((4*131/366)+(120580000*66/366)+(140000000*169/366))/1000</f>
        <v>86388.74460109288</v>
      </c>
    </row>
    <row r="330" spans="2:8" ht="13.5" thickTop="1">
      <c r="B330" s="69"/>
      <c r="C330" s="69"/>
      <c r="D330" s="69"/>
      <c r="E330" s="69"/>
      <c r="F330" s="77"/>
      <c r="G330" s="76"/>
      <c r="H330" s="77"/>
    </row>
    <row r="331" spans="2:8" ht="12.75">
      <c r="B331" s="78" t="s">
        <v>132</v>
      </c>
      <c r="C331" s="69"/>
      <c r="D331" s="69"/>
      <c r="E331" s="69"/>
      <c r="F331" s="77">
        <f>(F326/F329)*100</f>
        <v>5.777142857142857</v>
      </c>
      <c r="G331" s="76"/>
      <c r="H331" s="77">
        <f>(H326/H329)*100</f>
        <v>15.924528205061986</v>
      </c>
    </row>
    <row r="332" spans="2:8" ht="12.75">
      <c r="B332" s="78" t="s">
        <v>133</v>
      </c>
      <c r="C332" s="69"/>
      <c r="D332" s="69"/>
      <c r="E332" s="69"/>
      <c r="F332" s="77">
        <f>F331</f>
        <v>5.777142857142857</v>
      </c>
      <c r="G332" s="76"/>
      <c r="H332" s="77">
        <f>+H331</f>
        <v>15.924528205061986</v>
      </c>
    </row>
    <row r="333" spans="2:8" ht="12.75">
      <c r="B333" s="69"/>
      <c r="C333" s="69"/>
      <c r="D333" s="69"/>
      <c r="E333" s="69"/>
      <c r="F333" s="77"/>
      <c r="G333" s="76"/>
      <c r="H333" s="77"/>
    </row>
    <row r="334" spans="2:8" ht="12.75">
      <c r="B334" s="69" t="s">
        <v>143</v>
      </c>
      <c r="C334" s="69"/>
      <c r="D334" s="69"/>
      <c r="E334" s="69"/>
      <c r="F334" s="79"/>
      <c r="G334" s="76"/>
      <c r="H334" s="79"/>
    </row>
    <row r="335" spans="2:8" ht="13.5" thickBot="1">
      <c r="B335" s="69" t="s">
        <v>142</v>
      </c>
      <c r="C335" s="69"/>
      <c r="D335" s="69"/>
      <c r="E335" s="69"/>
      <c r="F335" s="75">
        <v>140000</v>
      </c>
      <c r="G335" s="76"/>
      <c r="H335" s="75">
        <f>F335</f>
        <v>140000</v>
      </c>
    </row>
    <row r="336" spans="2:8" ht="13.5" thickTop="1">
      <c r="B336" s="69"/>
      <c r="C336" s="69"/>
      <c r="D336" s="69"/>
      <c r="E336" s="69"/>
      <c r="F336" s="77"/>
      <c r="G336" s="76"/>
      <c r="H336" s="77"/>
    </row>
    <row r="337" spans="2:8" ht="12.75">
      <c r="B337" s="78" t="s">
        <v>132</v>
      </c>
      <c r="C337" s="69"/>
      <c r="D337" s="69"/>
      <c r="E337" s="69"/>
      <c r="F337" s="80">
        <f>(F326/F335)*100</f>
        <v>5.777142857142857</v>
      </c>
      <c r="G337" s="69"/>
      <c r="H337" s="81">
        <f>+H326/H335*100</f>
        <v>9.826428571428572</v>
      </c>
    </row>
    <row r="338" spans="2:8" ht="12.75">
      <c r="B338" s="78" t="s">
        <v>133</v>
      </c>
      <c r="C338" s="69"/>
      <c r="D338" s="69"/>
      <c r="E338" s="69"/>
      <c r="F338" s="81">
        <f>F337</f>
        <v>5.777142857142857</v>
      </c>
      <c r="G338" s="69"/>
      <c r="H338" s="81">
        <f>+H337</f>
        <v>9.826428571428572</v>
      </c>
    </row>
    <row r="339" spans="2:8" ht="12.75">
      <c r="B339" s="69"/>
      <c r="C339" s="69"/>
      <c r="D339" s="69"/>
      <c r="E339" s="69"/>
      <c r="F339" s="74"/>
      <c r="G339" s="69"/>
      <c r="H339" s="74"/>
    </row>
    <row r="340" spans="2:8" ht="12.75">
      <c r="B340" s="69" t="s">
        <v>140</v>
      </c>
      <c r="C340" s="69"/>
      <c r="D340" s="69"/>
      <c r="E340" s="69"/>
      <c r="F340" s="74"/>
      <c r="G340" s="69"/>
      <c r="H340" s="74"/>
    </row>
    <row r="341" spans="2:8" ht="13.5" thickBot="1">
      <c r="B341" s="69" t="s">
        <v>127</v>
      </c>
      <c r="C341" s="69"/>
      <c r="D341" s="69"/>
      <c r="E341" s="69"/>
      <c r="F341" s="75">
        <v>140000</v>
      </c>
      <c r="G341" s="76"/>
      <c r="H341" s="75">
        <f>F341</f>
        <v>140000</v>
      </c>
    </row>
    <row r="342" spans="2:8" ht="13.5" thickTop="1">
      <c r="B342" s="69"/>
      <c r="C342" s="69"/>
      <c r="D342" s="69"/>
      <c r="E342" s="69"/>
      <c r="F342" s="77"/>
      <c r="G342" s="76"/>
      <c r="H342" s="77"/>
    </row>
    <row r="343" spans="2:8" ht="12.75">
      <c r="B343" s="78" t="s">
        <v>132</v>
      </c>
      <c r="C343" s="69"/>
      <c r="D343" s="69"/>
      <c r="E343" s="69"/>
      <c r="F343" s="95">
        <f>F326/F341*100</f>
        <v>5.777142857142857</v>
      </c>
      <c r="G343" s="69"/>
      <c r="H343" s="95">
        <f>H326/H341*100</f>
        <v>9.826428571428572</v>
      </c>
    </row>
    <row r="344" spans="2:8" ht="12.75">
      <c r="B344" s="78" t="s">
        <v>133</v>
      </c>
      <c r="C344" s="69"/>
      <c r="D344" s="69"/>
      <c r="E344" s="69"/>
      <c r="F344" s="82">
        <f>F343</f>
        <v>5.777142857142857</v>
      </c>
      <c r="G344" s="76"/>
      <c r="H344" s="82">
        <f>H343</f>
        <v>9.826428571428572</v>
      </c>
    </row>
    <row r="345" spans="2:8" ht="12.75">
      <c r="B345" s="69"/>
      <c r="C345" s="69"/>
      <c r="D345" s="69"/>
      <c r="E345" s="69"/>
      <c r="F345" s="74"/>
      <c r="G345" s="69"/>
      <c r="H345" s="74"/>
    </row>
    <row r="346" spans="2:8" ht="12.75">
      <c r="B346" s="71" t="s">
        <v>134</v>
      </c>
      <c r="C346" s="69"/>
      <c r="D346" s="69"/>
      <c r="E346" s="69"/>
      <c r="F346" s="74"/>
      <c r="G346" s="69"/>
      <c r="H346" s="74"/>
    </row>
    <row r="347" spans="2:8" ht="12.75">
      <c r="B347" s="122" t="s">
        <v>170</v>
      </c>
      <c r="C347" s="123"/>
      <c r="D347" s="123"/>
      <c r="E347" s="123"/>
      <c r="F347" s="123"/>
      <c r="G347" s="123"/>
      <c r="H347" s="123"/>
    </row>
    <row r="348" spans="2:8" ht="12.75">
      <c r="B348" s="123"/>
      <c r="C348" s="123"/>
      <c r="D348" s="123"/>
      <c r="E348" s="123"/>
      <c r="F348" s="123"/>
      <c r="G348" s="123"/>
      <c r="H348" s="123"/>
    </row>
    <row r="349" spans="2:8" ht="12.75">
      <c r="B349" s="69"/>
      <c r="C349" s="69"/>
      <c r="D349" s="69"/>
      <c r="E349" s="69"/>
      <c r="F349" s="74"/>
      <c r="G349" s="69"/>
      <c r="H349" s="74"/>
    </row>
    <row r="350" spans="2:8" ht="12.75">
      <c r="B350" s="69"/>
      <c r="C350" s="69"/>
      <c r="D350" s="69"/>
      <c r="E350" s="69"/>
      <c r="F350" s="74"/>
      <c r="G350" s="69"/>
      <c r="H350" s="74"/>
    </row>
    <row r="351" spans="2:8" ht="12.75">
      <c r="B351" s="69"/>
      <c r="C351" s="69"/>
      <c r="D351" s="69"/>
      <c r="E351" s="69"/>
      <c r="F351" s="79"/>
      <c r="G351" s="76"/>
      <c r="H351" s="79"/>
    </row>
    <row r="352" spans="2:8" ht="12.75">
      <c r="B352" s="69"/>
      <c r="C352" s="69"/>
      <c r="D352" s="69"/>
      <c r="E352" s="69"/>
      <c r="F352" s="79"/>
      <c r="G352" s="76"/>
      <c r="H352" s="79"/>
    </row>
    <row r="353" spans="6:8" ht="12.75">
      <c r="F353" s="10"/>
      <c r="H353" s="10"/>
    </row>
    <row r="354" spans="6:8" ht="12.75">
      <c r="F354" s="10"/>
      <c r="H354" s="10"/>
    </row>
    <row r="355" spans="6:8" ht="12.75">
      <c r="F355" s="10"/>
      <c r="H355" s="10"/>
    </row>
    <row r="356" spans="6:8" ht="12.75">
      <c r="F356" s="10"/>
      <c r="H356" s="10"/>
    </row>
    <row r="357" spans="6:8" ht="12.75">
      <c r="F357" s="10"/>
      <c r="H357" s="10"/>
    </row>
    <row r="358" spans="6:8" ht="12.75">
      <c r="F358" s="10"/>
      <c r="H358" s="10"/>
    </row>
    <row r="359" spans="6:8" ht="12.75">
      <c r="F359" s="10"/>
      <c r="H359" s="10"/>
    </row>
    <row r="360" spans="6:8" ht="12.75">
      <c r="F360" s="10"/>
      <c r="H360" s="10"/>
    </row>
    <row r="361" spans="6:8" ht="12.75">
      <c r="F361" s="10"/>
      <c r="H361" s="10"/>
    </row>
  </sheetData>
  <mergeCells count="11">
    <mergeCell ref="B39:I40"/>
    <mergeCell ref="B347:H348"/>
    <mergeCell ref="B232:I233"/>
    <mergeCell ref="B47:I48"/>
    <mergeCell ref="B118:I120"/>
    <mergeCell ref="B206:I208"/>
    <mergeCell ref="I234:I235"/>
    <mergeCell ref="B129:E129"/>
    <mergeCell ref="B133:C133"/>
    <mergeCell ref="B138:C138"/>
    <mergeCell ref="B131:I131"/>
  </mergeCells>
  <printOptions/>
  <pageMargins left="0.75" right="0.75" top="1" bottom="1" header="0.5" footer="0.5"/>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2005-03-31T09:29:22Z</cp:lastPrinted>
  <dcterms:created xsi:type="dcterms:W3CDTF">2001-03-17T05:13:36Z</dcterms:created>
  <dcterms:modified xsi:type="dcterms:W3CDTF">2004-07-09T09:37:23Z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